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https://houtx-my.sharepoint.com/personal/david_jones_houstontx_gov/Documents/Documents/"/>
    </mc:Choice>
  </mc:AlternateContent>
  <xr:revisionPtr revIDLastSave="0" documentId="14_{203DC66C-A62E-47B5-861F-80520B66DD00}" xr6:coauthVersionLast="41" xr6:coauthVersionMax="41" xr10:uidLastSave="{00000000-0000-0000-0000-000000000000}"/>
  <bookViews>
    <workbookView xWindow="-120" yWindow="-120" windowWidth="25440" windowHeight="15390" xr2:uid="{00000000-000D-0000-FFFF-FFFF00000000}"/>
  </bookViews>
  <sheets>
    <sheet name="Form 11.17" sheetId="4" r:id="rId1"/>
    <sheet name="Drop Down Options" sheetId="5" r:id="rId2"/>
  </sheets>
  <definedNames>
    <definedName name="_xlnm._FilterDatabase" localSheetId="0" hidden="1">'Form 11.17'!$A$5:$I$222</definedName>
    <definedName name="_xlnm.Print_Area" localSheetId="0">'Form 11.17'!$A$1:$I$228</definedName>
    <definedName name="_xlnm.Print_Titles" localSheetId="0">'Form 11.17'!$5:$5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9" i="4" l="1"/>
  <c r="H72" i="4"/>
  <c r="H216" i="4" l="1"/>
  <c r="H215" i="4"/>
  <c r="H214" i="4"/>
  <c r="H210" i="4"/>
  <c r="H209" i="4"/>
  <c r="H205" i="4"/>
  <c r="H204" i="4"/>
  <c r="H203" i="4"/>
  <c r="H202" i="4"/>
  <c r="H201" i="4"/>
  <c r="H200" i="4"/>
  <c r="H199" i="4"/>
  <c r="H195" i="4"/>
  <c r="H194" i="4"/>
  <c r="H193" i="4"/>
  <c r="H192" i="4"/>
  <c r="H188" i="4"/>
  <c r="H187" i="4"/>
  <c r="H186" i="4"/>
  <c r="H185" i="4"/>
  <c r="H184" i="4"/>
  <c r="H183" i="4"/>
  <c r="H182" i="4"/>
  <c r="H177" i="4"/>
  <c r="H176" i="4"/>
  <c r="H175" i="4"/>
  <c r="H174" i="4"/>
  <c r="H173" i="4"/>
  <c r="H172" i="4"/>
  <c r="H170" i="4"/>
  <c r="H165" i="4"/>
  <c r="H160" i="4"/>
  <c r="H155" i="4"/>
  <c r="H148" i="4"/>
  <c r="H141" i="4"/>
  <c r="H137" i="4"/>
  <c r="H133" i="4"/>
  <c r="H130" i="4"/>
  <c r="H125" i="4"/>
  <c r="H121" i="4"/>
  <c r="H120" i="4"/>
  <c r="H116" i="4"/>
  <c r="H111" i="4"/>
  <c r="H90" i="4"/>
  <c r="H86" i="4"/>
  <c r="H68" i="4"/>
  <c r="H67" i="4"/>
  <c r="H66" i="4"/>
  <c r="H65" i="4"/>
  <c r="H53" i="4"/>
  <c r="H49" i="4"/>
  <c r="H47" i="4"/>
  <c r="H42" i="4"/>
  <c r="H6" i="4"/>
  <c r="H36" i="4"/>
  <c r="H35" i="4"/>
  <c r="H34" i="4"/>
  <c r="H33" i="4"/>
  <c r="H32" i="4"/>
  <c r="H28" i="4"/>
  <c r="H24" i="4"/>
  <c r="H23" i="4"/>
  <c r="H19" i="4"/>
  <c r="H14" i="4"/>
  <c r="H13" i="4"/>
  <c r="I16" i="4" l="1"/>
  <c r="I217" i="4"/>
  <c r="I211" i="4"/>
  <c r="I206" i="4"/>
  <c r="I196" i="4"/>
  <c r="I189" i="4"/>
  <c r="I178" i="4"/>
  <c r="I167" i="4"/>
  <c r="I162" i="4"/>
  <c r="I157" i="4"/>
  <c r="I152" i="4"/>
  <c r="I145" i="4"/>
  <c r="I138" i="4"/>
  <c r="I134" i="4"/>
  <c r="I122" i="4"/>
  <c r="I113" i="4"/>
  <c r="I108" i="4"/>
  <c r="I96" i="4"/>
  <c r="I87" i="4"/>
  <c r="I69" i="4"/>
  <c r="I50" i="4"/>
  <c r="I44" i="4"/>
  <c r="I37" i="4"/>
  <c r="I29" i="4"/>
  <c r="I25" i="4"/>
  <c r="I20" i="4"/>
  <c r="I38" i="4" l="1"/>
  <c r="I127" i="4"/>
  <c r="I179" i="4" s="1"/>
  <c r="I219" i="4" l="1"/>
  <c r="I222" i="4" s="1"/>
  <c r="B45" i="5" l="1"/>
  <c r="B44" i="5"/>
  <c r="B43" i="5"/>
  <c r="B42" i="5"/>
  <c r="B41" i="5"/>
</calcChain>
</file>

<file path=xl/sharedStrings.xml><?xml version="1.0" encoding="utf-8"?>
<sst xmlns="http://schemas.openxmlformats.org/spreadsheetml/2006/main" count="664" uniqueCount="327">
  <si>
    <t>Home Address:</t>
  </si>
  <si>
    <t>Building Contractor Name and Address:</t>
  </si>
  <si>
    <t>SITE SPECIFIC - SITE PREP</t>
  </si>
  <si>
    <t>Description</t>
  </si>
  <si>
    <t>Specification Detailed Description</t>
  </si>
  <si>
    <t>Square Feet, Number of Items, or Linear Feet</t>
  </si>
  <si>
    <t>Cost per Item</t>
  </si>
  <si>
    <t>Total</t>
  </si>
  <si>
    <t>Homeowner Name:</t>
  </si>
  <si>
    <t>Dumpster</t>
  </si>
  <si>
    <t>Site Toilet</t>
  </si>
  <si>
    <t>Fill</t>
  </si>
  <si>
    <t>Site Prep</t>
  </si>
  <si>
    <t>Make Ready</t>
  </si>
  <si>
    <t>Other</t>
  </si>
  <si>
    <t>SITE SPECIFIC - ELEVATION</t>
  </si>
  <si>
    <t>SITE SPECIFIC - DEMOLITION</t>
  </si>
  <si>
    <t>SITE SPECIFIC - ACCESSIBILITY</t>
  </si>
  <si>
    <t>SITE SPECIFIC - ABATEMENT</t>
  </si>
  <si>
    <t>Lead Paint Abatement</t>
  </si>
  <si>
    <t>Asbestos</t>
  </si>
  <si>
    <t>GENERAL CONSTRUCTION - HARD COSTS</t>
  </si>
  <si>
    <t>Foundation</t>
  </si>
  <si>
    <t>Foundation Costs</t>
  </si>
  <si>
    <t>Flatwork</t>
  </si>
  <si>
    <t>Porch</t>
  </si>
  <si>
    <t>Flatwork Costs</t>
  </si>
  <si>
    <t>Plumbing</t>
  </si>
  <si>
    <t>Underground</t>
  </si>
  <si>
    <t>Rough-in</t>
  </si>
  <si>
    <t>Kitchen Sink</t>
  </si>
  <si>
    <t>Toilet</t>
  </si>
  <si>
    <t>Toilet Seat</t>
  </si>
  <si>
    <t>Tub w/ Surround</t>
  </si>
  <si>
    <t>Bathroom Faucet</t>
  </si>
  <si>
    <t>Tub Faucet</t>
  </si>
  <si>
    <t>Copper/PVC/Flex</t>
  </si>
  <si>
    <t>Hose Bib</t>
  </si>
  <si>
    <t>Plumbing Costs</t>
  </si>
  <si>
    <t>Electrical</t>
  </si>
  <si>
    <t>Electric Rough-In</t>
  </si>
  <si>
    <t>Range Vent</t>
  </si>
  <si>
    <t>Bath Vent/Light</t>
  </si>
  <si>
    <t>Ceiling Fans</t>
  </si>
  <si>
    <t>Exterior Lights</t>
  </si>
  <si>
    <t>Electrical Costs</t>
  </si>
  <si>
    <t>Framing</t>
  </si>
  <si>
    <t>Framing Costs</t>
  </si>
  <si>
    <t>Doors &amp; Windows</t>
  </si>
  <si>
    <t>Interior Doors</t>
  </si>
  <si>
    <t>Windows and Screens</t>
  </si>
  <si>
    <t>Doors and Windows Costs</t>
  </si>
  <si>
    <t>Insulation</t>
  </si>
  <si>
    <t>Insulation Costs</t>
  </si>
  <si>
    <t>Exterior Surface</t>
  </si>
  <si>
    <t>Exterior Surface Costs</t>
  </si>
  <si>
    <t>Interior Surface</t>
  </si>
  <si>
    <t>Drywall</t>
  </si>
  <si>
    <t>Tape, Texture, and Trim</t>
  </si>
  <si>
    <t>Interior Surface Costs</t>
  </si>
  <si>
    <t>Mechanical</t>
  </si>
  <si>
    <t>HVAC</t>
  </si>
  <si>
    <t>Mechanical Costs</t>
  </si>
  <si>
    <t>Finish Carpentry</t>
  </si>
  <si>
    <t>Trim Carpentry</t>
  </si>
  <si>
    <t>Finish Carpentry Costs</t>
  </si>
  <si>
    <t>Cabinets</t>
  </si>
  <si>
    <t>Base Cabinets</t>
  </si>
  <si>
    <t>Wall Cabinets</t>
  </si>
  <si>
    <t>Counter Top</t>
  </si>
  <si>
    <t>Bath Vanity</t>
  </si>
  <si>
    <t>Cabinet Costs</t>
  </si>
  <si>
    <t>Appliances</t>
  </si>
  <si>
    <t>Range</t>
  </si>
  <si>
    <t>Refrigerator</t>
  </si>
  <si>
    <t>Dishwasher</t>
  </si>
  <si>
    <t>Appliances Costs</t>
  </si>
  <si>
    <t>Flooring</t>
  </si>
  <si>
    <t>Carpet</t>
  </si>
  <si>
    <t>Vinyl</t>
  </si>
  <si>
    <t>Flooring Costs</t>
  </si>
  <si>
    <t>Paint</t>
  </si>
  <si>
    <t>Interior Paint</t>
  </si>
  <si>
    <t>Exterior Paint</t>
  </si>
  <si>
    <t>Paint Costs</t>
  </si>
  <si>
    <t>Roofing</t>
  </si>
  <si>
    <t>Shingles</t>
  </si>
  <si>
    <t>Decking</t>
  </si>
  <si>
    <t>Roofing Costs</t>
  </si>
  <si>
    <t>Finish Details</t>
  </si>
  <si>
    <t>Hardware</t>
  </si>
  <si>
    <t>Finish Details Costs</t>
  </si>
  <si>
    <t>Sub-Total - General Construction - Hard Costs</t>
  </si>
  <si>
    <t>MISCELLANEOUS SOFT COSTS - BUILDER</t>
  </si>
  <si>
    <t>Permits</t>
  </si>
  <si>
    <t>Bonds</t>
  </si>
  <si>
    <t>Insurance</t>
  </si>
  <si>
    <t>Sub-Total - Misc. Soft Costs - Builder</t>
  </si>
  <si>
    <t>Sub-Total - Misc. Soft Costs - Subrecipient</t>
  </si>
  <si>
    <t>INSPECTIONS - STATE VENDOR</t>
  </si>
  <si>
    <t>Inspections</t>
  </si>
  <si>
    <t>Sub-Total - Inspections - State Vendor</t>
  </si>
  <si>
    <t>Lot Acquisition</t>
  </si>
  <si>
    <t>Home Purchase</t>
  </si>
  <si>
    <t>Sub-Total - HOP Services</t>
  </si>
  <si>
    <t>Total Budgeted Project Costs</t>
  </si>
  <si>
    <t>Builder Signature:</t>
  </si>
  <si>
    <t>Date:</t>
  </si>
  <si>
    <t>Siding, Soffits, and Trim</t>
  </si>
  <si>
    <t>Med Cab/Mirror</t>
  </si>
  <si>
    <t>HOP Associated Costs (Round 2 Only) (i.e. lot acquisition, home purchase price, other)</t>
  </si>
  <si>
    <t>Trash container with approved removal / disposal as required throughout the construction process</t>
  </si>
  <si>
    <t>Provide temporary toilet facilities from job start until approval of permanent facilities</t>
  </si>
  <si>
    <t>Strip areas within bldg. lines, proof roll exposed area, under cut and replace weak areas and provide an additional 12" Select Fill compacted in a max. 8" lifts with 95% compaction.   Build up pad high enough to provide 6" drop in every 5' away from perimeter of structure or to municipality height requirements if greater.  Fill all holes on site caused by any house, concrete, tree removal and provide positive drainage away from the foundation.</t>
  </si>
  <si>
    <t>Unit of Measure
(UOM)</t>
  </si>
  <si>
    <t>Cost per UOM per Item
(including Labor)</t>
  </si>
  <si>
    <t xml:space="preserve">Prepare the site for construction: Signage, silt fence as needed, permit boards, small trash and landscape debris removed. </t>
  </si>
  <si>
    <t>Final Clean</t>
  </si>
  <si>
    <t>Sod</t>
  </si>
  <si>
    <t>Not Used</t>
  </si>
  <si>
    <t>Type (ramp, lift, etc.)</t>
  </si>
  <si>
    <t>New main sewer and water supply lines to tap/meter including excavation and backfill, per plans and specifications and applicable codes.</t>
  </si>
  <si>
    <t xml:space="preserve">Drain, waste and vent stack plumbing lines using schedule 40 PVC or equal, per plans and specifications and applicable codes.  </t>
  </si>
  <si>
    <t>Top-Out</t>
  </si>
  <si>
    <t>CPVC water supply lines, pressure test entire house.  Install water heater, per plans and specifications and applicable codes.</t>
  </si>
  <si>
    <t>Included with toilet.</t>
  </si>
  <si>
    <t>Included above.</t>
  </si>
  <si>
    <t>Provide per plans and specifications</t>
  </si>
  <si>
    <t>Provide permit, wiring to code with a minimum 200 Amp service per codes, plans and specifications.  All circuits to be copper.  Separate circuits for the refrigerator, dishwasher, range and microwave / vent hood will be provided.  48" to top breaker of panel box, electrical switch plates to be mounted 48" to top of outlet A.F.F., outlets to be mounted 15" A.F.F. to bottom of box.  Electrical service wire to be copper. Install per plans and specifications and applicable codes.  Includes wiring for smoke/CO2 detectors, cable, TV, telephone per plans and specifications</t>
  </si>
  <si>
    <t>Electric Top-Out</t>
  </si>
  <si>
    <t>Trim out electric and connect all appliances and panel.  Panel box will be labeled for each breaker and have room for a minimum of two additional circuits.  Install all fixtures with white switches, &amp; outlets, per plans and specifications and applicable codes.</t>
  </si>
  <si>
    <t>Interior Lights</t>
  </si>
  <si>
    <t>Per plans and specifications</t>
  </si>
  <si>
    <t>Energy Star Rated ceiling fan with light kit, brushed nickel finish, double switched.   Fan to be 52" 5-blade fan. Provide per plans and specifications.</t>
  </si>
  <si>
    <t>Smoke/CO2, TV, Telephone</t>
  </si>
  <si>
    <t>Interior Framing</t>
  </si>
  <si>
    <t>Includes all labor and materials necessary to complete the interior framing and interior shear walls per plans and specifications.  #2 SYP is required.</t>
  </si>
  <si>
    <t>Exterior Framing</t>
  </si>
  <si>
    <t>Includes all labor and materials necessary to complete the exterior framing per plans and specifications.   #2 SYP is required</t>
  </si>
  <si>
    <t>Roof Framing</t>
  </si>
  <si>
    <t>Includes all labor and materials necessary to complete the roof framing per plans and specifications.   #2 SYP is required</t>
  </si>
  <si>
    <t>Anchors/Clips/Braces/Straps/Fasteners per plans and specifications</t>
  </si>
  <si>
    <t>Exterior Sheathing</t>
  </si>
  <si>
    <t>Exterior walls sheathed in accordance with the Plans and Specifications</t>
  </si>
  <si>
    <t>Porch Columns</t>
  </si>
  <si>
    <t>Interior Hardware</t>
  </si>
  <si>
    <t>Exterior Entrance Door</t>
  </si>
  <si>
    <t>Exterior Secondary Entrance Door</t>
  </si>
  <si>
    <t>Exterior Hardware</t>
  </si>
  <si>
    <t>Walls</t>
  </si>
  <si>
    <t>Ceilings</t>
  </si>
  <si>
    <t>Provide and install  R-38 fiberglass (formaldehyde free) blown insulation in attic.   Attic baffles between each rafter for cross ventilation.</t>
  </si>
  <si>
    <t>Column Wrap</t>
  </si>
  <si>
    <t>Provide per plans and specifications.</t>
  </si>
  <si>
    <t>Shutters</t>
  </si>
  <si>
    <t>Gable vents</t>
  </si>
  <si>
    <t>Finish drywall to a level 4 finish orange peel / knock down texture finish.</t>
  </si>
  <si>
    <t>Dryer Vent</t>
  </si>
  <si>
    <t>Dryer vent exhaust to exterior per plans and specifications</t>
  </si>
  <si>
    <t>Provide and install all finish carpentry to include baseboard, casings, moldings, closet shelving, closet rods, interior doors, exterior doors, and necessary hardware per plan and specifications.</t>
  </si>
  <si>
    <t xml:space="preserve">Install kitchen base cabinets (all plywood boxes with solid wood frames and doors), including utility room (if required) per plans and specifications. </t>
  </si>
  <si>
    <t>Install laminate counter-tops in kitchen per plans and specs.</t>
  </si>
  <si>
    <t>Install bathroom vanity cabinets (all plywood boxes with solid wood frames and doors). Install 1/2" thick solid polymer vanity tops with integral sink per plans and specifications.</t>
  </si>
  <si>
    <t>Provide and install in accordance with plans and specifications.</t>
  </si>
  <si>
    <t>Provide in accordance with plans and specifications.  Material only, Installation price is in electrical section.</t>
  </si>
  <si>
    <t>28oz carpet, installed on a 6 pound pad, per plans and specifications.</t>
  </si>
  <si>
    <t>(1) plate mirror installed per bathroom.  Dimensions per plan.</t>
  </si>
  <si>
    <t>Utilities</t>
  </si>
  <si>
    <t>Connection fees.  Indicate if included elsewhere.</t>
  </si>
  <si>
    <t>2 piece, close coupled, white vitreous china, water saving commode elongated by American Standard or equivalent 17" AFF.  Includes supply pipe, shut-off valve, wax seal and toilet seat per plans and specifications.</t>
  </si>
  <si>
    <t>Fiberglass tub/shower combo with low maintenance enclosure. Provide shower head, curtain rod and plumbing access per plans and specifications.</t>
  </si>
  <si>
    <t>Lever handles, washerless, chrome finish</t>
  </si>
  <si>
    <t>Termite treatment</t>
  </si>
  <si>
    <t>Flat work</t>
  </si>
  <si>
    <t>Concrete Drive and Sidewalk.</t>
  </si>
  <si>
    <t>Complete Plumbing for home</t>
  </si>
  <si>
    <t>Doorbell</t>
  </si>
  <si>
    <t>Complete electrical for home</t>
  </si>
  <si>
    <t>Storm Doors</t>
  </si>
  <si>
    <t>Not used</t>
  </si>
  <si>
    <t>Attic Access</t>
  </si>
  <si>
    <t xml:space="preserve">Vent Hood combo vent to exterior per plans and specifications.  </t>
  </si>
  <si>
    <t>Vent Hood</t>
  </si>
  <si>
    <t>Termite treatment… Subterrainian termite protection.</t>
  </si>
  <si>
    <t>4" thick 10'x10' 3000 PSI concrete patio per plans and specification, including vapor barrier.</t>
  </si>
  <si>
    <t>Patio</t>
  </si>
  <si>
    <t>Install a 2 equal sized compartment, 29"x22" 10" deep minimum stainless steel, kitchen sink with a single lever, chrome kitchen faucet per plans and specifications.</t>
  </si>
  <si>
    <t xml:space="preserve">Provide raised 6 panel fiberglass or steel insulated rated door (w/transom if applicable) meeting the engineered design pressures, and plans and specifications.  </t>
  </si>
  <si>
    <t xml:space="preserve">Provide raised 6 panel fiberglass or steel insulated rated door meeting the engineered design pressures, and plans and specifications.  </t>
  </si>
  <si>
    <t>Energy Rated Dual-Pane, vinyl, Low E windows with lock and removable window screens. Per plans and specifications.</t>
  </si>
  <si>
    <t>Energy Star Rated (per plan specifications) 18 + SEER Central Air and Heating system with insulated ducts and sealed return air. Appropriately sized for space and meeting all applicable codes, plans and specifications.. Duct Blaster test on HVAC</t>
  </si>
  <si>
    <t>Install 36" kitchen wall cabinets (all plywood boxes with solid wood frames and doors), including utility room (if required) per plans and specifications.</t>
  </si>
  <si>
    <t>Armstrong "LuxePlank" or Mannington "Nature's Path or equal; 1/8" thick x 36" length plank tile and transition strips per plans and specifications or 12"X 12" VCT.</t>
  </si>
  <si>
    <t>3 tone interior paint scheme, Ceiling/Wall/Trim.  Minimum 20 year sealant.</t>
  </si>
  <si>
    <t>Up to 3 tone exterior paint scheme, exterior field, exterior trim, doors and railings.  Minimum 20 year sealant.</t>
  </si>
  <si>
    <t>25 years architectural fiberglass (1st run) based shingle, UL class A rated.  This includes 28 gauge galvanized roof edge flashing, 26 gauge galvanized steel roof valley and tie-in flashing, "Shingle Over Type" ridge vent. minimum 15 lb. felt, &amp; eve drip.  Materials must be TDI approved.  Provide per plans and specifications.</t>
  </si>
  <si>
    <t xml:space="preserve">James Hardie or equal 8 1/4" panels with 7 1/2" exposure.  All James Hardie material and accessories per plans and specifications..  All soffit will be continuous vented Hardiplank and bricks.  Tyvek ThermaWrap barrier installed on all exterior walls.  </t>
  </si>
  <si>
    <t xml:space="preserve"> </t>
  </si>
  <si>
    <t>Noise Attenuation</t>
  </si>
  <si>
    <t>Cost per UOM per Item (including Labor)</t>
  </si>
  <si>
    <t>Additional Demo</t>
  </si>
  <si>
    <t>Demo</t>
  </si>
  <si>
    <t>cost</t>
  </si>
  <si>
    <t>Sub-Total - Site Specific</t>
  </si>
  <si>
    <t>Site Specific/Site Prep</t>
  </si>
  <si>
    <t>Site Specific/Elevation</t>
  </si>
  <si>
    <t>Site Specific/Demolition</t>
  </si>
  <si>
    <t>Site Specific/Accessibility</t>
  </si>
  <si>
    <t>Site Specific/Abatement</t>
  </si>
  <si>
    <t xml:space="preserve">Noise </t>
  </si>
  <si>
    <t>ADA Bathrooms</t>
  </si>
  <si>
    <t>HC-1 Standard Tub/Shower with Blocking and Grab Bars</t>
  </si>
  <si>
    <t>HC-2 Tub/Shower with Grab Bars, Fold-up Seat, and Shower Wand</t>
  </si>
  <si>
    <t>HC-3 Roll-in Shower with Grab Bars, Fold-up Seat, and Shower Wand</t>
  </si>
  <si>
    <t>ADA Bathroom - Master</t>
  </si>
  <si>
    <t>ADA Bathroom - Guest</t>
  </si>
  <si>
    <t>Builders Risk/ Performance, Payment and Maintenance bonds (receipt to be submitted on 66% draw).</t>
  </si>
  <si>
    <t>Elevation</t>
  </si>
  <si>
    <t>Abatement</t>
  </si>
  <si>
    <t>Tree Trimming</t>
  </si>
  <si>
    <t>Tree Removal 2" to 16" (included in demo cost)</t>
  </si>
  <si>
    <t>Tree Removal Over 40"</t>
  </si>
  <si>
    <t>Tree Removal 17" to 40"</t>
  </si>
  <si>
    <t>Water Tap, Short</t>
  </si>
  <si>
    <t>Sewer Tap, Short</t>
  </si>
  <si>
    <t>Sewer Tap, Long</t>
  </si>
  <si>
    <t>Water/Sewer Tap</t>
  </si>
  <si>
    <t>Site Work</t>
  </si>
  <si>
    <t>Fill Dirt Delivered, Spread, and Compacted per Truck Load (12 Cubic Yards)</t>
  </si>
  <si>
    <t>4" Flat Work Parking Pad and Side Walks (based on square foot)</t>
  </si>
  <si>
    <t>6" Driveway Approach (based on square foot)</t>
  </si>
  <si>
    <t>Curb Cut</t>
  </si>
  <si>
    <t>Sod (more than 1500 square feet required - based on square foot)</t>
  </si>
  <si>
    <t>Additional Trees Planted (3"-4" trees, priced per tree)</t>
  </si>
  <si>
    <t>Floodplain Permit</t>
  </si>
  <si>
    <t>Floodplain Permit Required (receipt to be submitted)</t>
  </si>
  <si>
    <t>Not Required</t>
  </si>
  <si>
    <t>Provide Masonite (or equivalent) 1 3/8" 6 panel H/C hollow core doors.  Per plans and specifications.</t>
  </si>
  <si>
    <t>Provide and install 1/2" drywall on ceilings, 1/2" drywall on walls, water resistant drywall in bathroom wet areas. (If home requires noise mitigation, refer to Exterior Surface - Noise Attenuation for description of drywall to be used.)</t>
  </si>
  <si>
    <t>Provide and install R-15 unfaced fiberglass batts in 4" exterior walls, R-19 in 6" exterior walls per plans and specifications. (formaldehyde free)  All voids around windows, exterior doors, and wall penetrations to be filled with foamed-in-place thermal insulation. (Refer to Exterior Surface - Noise Attenuation if noise mitigation is required for home.)</t>
  </si>
  <si>
    <t xml:space="preserve">15/32 APA Exposure 1 Plywood with radiant barrier (If home requires noise mitigation do not use radiant barrier decking. Refer to Exterior Surface - Noise Attenuation). </t>
  </si>
  <si>
    <t>Grab Bars for Toilet, per plan design</t>
  </si>
  <si>
    <t>Boundary Survey</t>
  </si>
  <si>
    <t>Form Survey</t>
  </si>
  <si>
    <t>Elevation Certificates</t>
  </si>
  <si>
    <t>Geotechnical Work</t>
  </si>
  <si>
    <t>Site Specific Plans</t>
  </si>
  <si>
    <t>Horne Soft Costs</t>
  </si>
  <si>
    <t>Boundary Survey, Limited Topographic Survey, and Initial Elevation Certificate</t>
  </si>
  <si>
    <t>Boundary Survey, Limited Topographic Survey</t>
  </si>
  <si>
    <t>Intermediate Elevation Certificates</t>
  </si>
  <si>
    <t>Finished Construction Elevation Certificates</t>
  </si>
  <si>
    <t>Shallow Boring Investigation</t>
  </si>
  <si>
    <t>Deep Boring Investigation</t>
  </si>
  <si>
    <t>Sub-Total - Misc. Soft Costs - State Vendor Horne</t>
  </si>
  <si>
    <t xml:space="preserve">Water Tap, Long (if needed) Contractor to provide receipt. </t>
  </si>
  <si>
    <t>per sq ft</t>
  </si>
  <si>
    <t>20 Yard Rolloff</t>
  </si>
  <si>
    <t>Emergency Alarms for Visual/Hearing Impaired
(Single alarm with strobe and chime)</t>
  </si>
  <si>
    <t>ADA Ramp (Lump Sum)</t>
  </si>
  <si>
    <t>UFAS Ramp to 1 VF</t>
  </si>
  <si>
    <t>UFAS Ramp &gt;1 to 2 VF</t>
  </si>
  <si>
    <t>UFAS Ramp &gt;2 to 3 VF</t>
  </si>
  <si>
    <t>UFAS Ramp &gt;3 to 4 VF</t>
  </si>
  <si>
    <t>UFAS Ramp &gt;4 to 5 VF</t>
  </si>
  <si>
    <t>UFAS Ramp &gt;5 to 6 VF</t>
  </si>
  <si>
    <t>UFAS Ramp &gt;6 to 7 VF</t>
  </si>
  <si>
    <t>UFAS Ramp &gt;7 to 8 VF</t>
  </si>
  <si>
    <t>Hearing/Visual Impairment</t>
  </si>
  <si>
    <t>ADA Ramp</t>
  </si>
  <si>
    <t>1" Water Line in excess of 25LF</t>
  </si>
  <si>
    <t>LF</t>
  </si>
  <si>
    <t>Water/Sewer Line</t>
  </si>
  <si>
    <t>Gutters or Downspouts</t>
  </si>
  <si>
    <t>Concrete Culvert 24"x48"</t>
  </si>
  <si>
    <t>4" Sewer Line in excess of 50LF</t>
  </si>
  <si>
    <t xml:space="preserve">Elevate with Pier and Beam Up To 3' above Grade with conventional flooring. </t>
  </si>
  <si>
    <t xml:space="preserve">Elevate Using Pilings from 3' to 7' above Grade with conventional flooring. </t>
  </si>
  <si>
    <t>Sq footage</t>
  </si>
  <si>
    <t xml:space="preserve">Post tension slab on grade less than 13" above grade. 3000 PSI concrete, monolithic slab per plans and specification, including vapor barrier. </t>
  </si>
  <si>
    <r>
      <t xml:space="preserve">Elevate Post Tension Slab 12"-24" above Existing Grade. 3000 PSI concrete, monolithic slab per plans and specification, including vapor barrier. </t>
    </r>
    <r>
      <rPr>
        <b/>
        <sz val="11"/>
        <color theme="1"/>
        <rFont val="Calibri"/>
        <family val="2"/>
        <scheme val="minor"/>
      </rPr>
      <t/>
    </r>
  </si>
  <si>
    <r>
      <t xml:space="preserve">Elevate Post Tension Slab 24"-36" above Existing Grade. 3000 PSI concrete, monolithic slab per plans and specification, including vapor barrier. </t>
    </r>
    <r>
      <rPr>
        <b/>
        <sz val="11"/>
        <color theme="1"/>
        <rFont val="Calibri"/>
        <family val="2"/>
        <scheme val="minor"/>
      </rPr>
      <t/>
    </r>
  </si>
  <si>
    <t>Refer to Foundation line item</t>
  </si>
  <si>
    <t>Installation of Vent Hood  vented to the exterior, as indicated in plans and specifications.</t>
  </si>
  <si>
    <t>Excavation loading and hauling of earth/soil-Backhole excavation and hauling of earth/soil</t>
  </si>
  <si>
    <t xml:space="preserve">Demo Home </t>
  </si>
  <si>
    <t>Demo Flatwork</t>
  </si>
  <si>
    <t>Sound attenuation - Sound attenuation - Utilize STC 34 or greater</t>
  </si>
  <si>
    <t>Electrical underground service wiring and condult-Installation of SEU service entrance cable with condult, trench excavation and backfill</t>
  </si>
  <si>
    <t xml:space="preserve">Soft Cost- Soil compaction Testing </t>
  </si>
  <si>
    <t>First compaction test</t>
  </si>
  <si>
    <t>Second compaction test</t>
  </si>
  <si>
    <t>Third compaction test</t>
  </si>
  <si>
    <t>First &amp; second compaction test</t>
  </si>
  <si>
    <t>First, second  &amp; third compaction test</t>
  </si>
  <si>
    <t xml:space="preserve">Not Used </t>
  </si>
  <si>
    <t xml:space="preserve">Electrical &amp; Gas Reconnect </t>
  </si>
  <si>
    <t xml:space="preserve">Soft cost </t>
  </si>
  <si>
    <t>Reconnect</t>
  </si>
  <si>
    <t>Underground Gas Line</t>
  </si>
  <si>
    <t>Installation of 11/2 " 60 PSI polyethlene Pipe With Trench Excavation and Backfill</t>
  </si>
  <si>
    <t>City/County/Municipality and Engineering Letter (receipts to be submitted)</t>
  </si>
  <si>
    <t>Permit Cost</t>
  </si>
  <si>
    <t>Landscaping</t>
  </si>
  <si>
    <t xml:space="preserve">Install St. Augustine sod to cover the entire site </t>
  </si>
  <si>
    <t xml:space="preserve">Install two Live Oak trees minimum 2" caliper </t>
  </si>
  <si>
    <t xml:space="preserve">Install a minumum of six (6) shrubs, one (1) gallon in size at 12"-24" spacing to include 2" mulch application.  Contractor to select tree from City of Houston shrub list.  </t>
  </si>
  <si>
    <t>Elevate with Pier and Beam Up to 3' above grade with conventional flooring</t>
  </si>
  <si>
    <t xml:space="preserve">Drilled and poured piers </t>
  </si>
  <si>
    <t>Included with Pier and Beam foundation.</t>
  </si>
  <si>
    <t>Fencing</t>
  </si>
  <si>
    <t>Provide a 6'-0" wooden fence with a 12" rot board at bottom.</t>
  </si>
  <si>
    <t xml:space="preserve">MISCELLANEOUS SOFT COSTS - </t>
  </si>
  <si>
    <t>Houston Land Bank (formerly Land Assemblage Redevlopment Authority)</t>
  </si>
  <si>
    <t>WARNING: If it is determined through monitoring that the on-site support documentation of actual costs does not agree with the itemized invoice(s) submitted, the Subrecipient will be subject to repayment of funds. Subrecipients may not request funds in excess of the actual amount expended for new construction, rehabilitation or reconstruction of the eligible home.</t>
  </si>
  <si>
    <t>SQ FT</t>
  </si>
  <si>
    <t>EACH</t>
  </si>
  <si>
    <t>CUBIC YARDS</t>
  </si>
  <si>
    <t>LINEAR FEET</t>
  </si>
  <si>
    <t>PER</t>
  </si>
  <si>
    <t>Blinds</t>
  </si>
  <si>
    <t>2" Faux Wood Blinds(all windows)</t>
  </si>
  <si>
    <t>Motion Sensor Lights</t>
  </si>
  <si>
    <t xml:space="preserve">Security </t>
  </si>
  <si>
    <t>Home Security System</t>
  </si>
  <si>
    <t>Central Brain Data System for House Operation</t>
  </si>
  <si>
    <t>Tamper Proof Padlocks(outdoor electrical circuit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</si>
</sst>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Red]&quot;$&quot;#,##0.00"/>
  </numFmts>
  <fonts count="31">
    <font>
      <sz val="11"/>
      <color theme="1"/>
      <name val="Calibri"/>
      <family val="2"/>
      <scheme val="minor"/>
    </font>
    <font>
      <sz val="11"/>
      <color theme="1"/>
      <name val="Myriad Pro"/>
      <family val="2"/>
    </font>
    <font>
      <sz val="7"/>
      <color theme="1"/>
      <name val="Myriad Pro"/>
      <family val="2"/>
    </font>
    <font>
      <sz val="11"/>
      <color theme="1"/>
      <name val="Myriad Pro"/>
      <family val="2"/>
    </font>
    <font>
      <sz val="5.5"/>
      <color theme="1"/>
      <name val="Myriad Pro"/>
      <family val="2"/>
    </font>
    <font>
      <sz val="8"/>
      <color rgb="FF000000"/>
      <name val="Tahoma"/>
      <family val="2"/>
    </font>
    <font>
      <sz val="11"/>
      <color theme="1"/>
      <name val="Calibri"/>
      <family val="2"/>
      <scheme val="minor"/>
    </font>
    <font>
      <sz val="8"/>
      <color theme="1"/>
      <name val="Myriad Pro"/>
      <family val="2"/>
    </font>
    <font>
      <sz val="7"/>
      <name val="Myriad Pro"/>
      <family val="2"/>
    </font>
    <font>
      <sz val="11"/>
      <name val="Calibri"/>
      <family val="2"/>
      <scheme val="minor"/>
    </font>
    <font>
      <sz val="10"/>
      <name val="Arial"/>
      <family val="2"/>
    </font>
    <font>
      <sz val="11"/>
      <color indexed="8"/>
      <name val="Calibri"/>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7"/>
      <color theme="1"/>
      <name val="Myriad Pro"/>
    </font>
    <font>
      <sz val="7"/>
      <color theme="1"/>
      <name val="Calibri"/>
      <family val="2"/>
      <scheme val="minor"/>
    </font>
    <font>
      <b/>
      <sz val="10"/>
      <color theme="1"/>
      <name val="Myriad Pro"/>
      <family val="2"/>
    </font>
  </fonts>
  <fills count="39">
    <fill>
      <patternFill patternType="none"/>
    </fill>
    <fill>
      <patternFill patternType="gray125"/>
    </fill>
    <fill>
      <patternFill patternType="solid">
        <fgColor rgb="FFCBDBFD"/>
        <bgColor indexed="64"/>
      </patternFill>
    </fill>
    <fill>
      <patternFill patternType="solid">
        <fgColor rgb="FFFFFEC5"/>
        <bgColor indexed="64"/>
      </patternFill>
    </fill>
    <fill>
      <patternFill patternType="solid">
        <fgColor rgb="FFB6AEF9"/>
        <bgColor indexed="64"/>
      </patternFill>
    </fill>
    <fill>
      <patternFill patternType="solid">
        <fgColor rgb="FFFDEDD4"/>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58">
    <xf numFmtId="0" fontId="0" fillId="0" borderId="0"/>
    <xf numFmtId="44" fontId="6"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Border="0"/>
    <xf numFmtId="0" fontId="6" fillId="0" borderId="0"/>
    <xf numFmtId="0" fontId="13" fillId="0" borderId="0" applyNumberFormat="0" applyFill="0" applyBorder="0" applyAlignment="0" applyProtection="0"/>
    <xf numFmtId="0" fontId="14" fillId="0" borderId="14" applyNumberFormat="0" applyFill="0" applyAlignment="0" applyProtection="0"/>
    <xf numFmtId="0" fontId="15" fillId="0" borderId="15" applyNumberFormat="0" applyFill="0" applyAlignment="0" applyProtection="0"/>
    <xf numFmtId="0" fontId="16" fillId="0" borderId="16" applyNumberFormat="0" applyFill="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17" applyNumberFormat="0" applyAlignment="0" applyProtection="0"/>
    <xf numFmtId="0" fontId="21" fillId="11" borderId="18" applyNumberFormat="0" applyAlignment="0" applyProtection="0"/>
    <xf numFmtId="0" fontId="22" fillId="11" borderId="17" applyNumberFormat="0" applyAlignment="0" applyProtection="0"/>
    <xf numFmtId="0" fontId="23" fillId="0" borderId="19" applyNumberFormat="0" applyFill="0" applyAlignment="0" applyProtection="0"/>
    <xf numFmtId="0" fontId="24" fillId="12" borderId="20" applyNumberFormat="0" applyAlignment="0" applyProtection="0"/>
    <xf numFmtId="0" fontId="25" fillId="0" borderId="0" applyNumberFormat="0" applyFill="0" applyBorder="0" applyAlignment="0" applyProtection="0"/>
    <xf numFmtId="0" fontId="6" fillId="13" borderId="21" applyNumberFormat="0" applyFont="0" applyAlignment="0" applyProtection="0"/>
    <xf numFmtId="0" fontId="26" fillId="0" borderId="0" applyNumberFormat="0" applyFill="0" applyBorder="0" applyAlignment="0" applyProtection="0"/>
    <xf numFmtId="0" fontId="12" fillId="0" borderId="22" applyNumberFormat="0" applyFill="0" applyAlignment="0" applyProtection="0"/>
    <xf numFmtId="0" fontId="2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27" fillId="37" borderId="0" applyNumberFormat="0" applyBorder="0" applyAlignment="0" applyProtection="0"/>
  </cellStyleXfs>
  <cellXfs count="168">
    <xf numFmtId="0" fontId="0" fillId="0" borderId="0" xfId="0"/>
    <xf numFmtId="0" fontId="3" fillId="0" borderId="0" xfId="0" applyFont="1"/>
    <xf numFmtId="0" fontId="2" fillId="0" borderId="0" xfId="0" applyFont="1"/>
    <xf numFmtId="0" fontId="3" fillId="0" borderId="0" xfId="0" applyFont="1" applyProtection="1"/>
    <xf numFmtId="0" fontId="4" fillId="0" borderId="9" xfId="0" applyFont="1" applyBorder="1" applyAlignment="1" applyProtection="1">
      <alignment vertical="center"/>
    </xf>
    <xf numFmtId="0" fontId="4" fillId="0" borderId="8"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0" xfId="0" applyFont="1" applyAlignment="1" applyProtection="1">
      <alignment vertical="center"/>
    </xf>
    <xf numFmtId="0" fontId="3" fillId="0" borderId="10" xfId="0" applyFont="1" applyBorder="1" applyProtection="1"/>
    <xf numFmtId="0" fontId="2" fillId="0" borderId="8" xfId="0" applyFont="1" applyBorder="1" applyAlignment="1" applyProtection="1">
      <alignment horizontal="left" vertical="center"/>
    </xf>
    <xf numFmtId="2" fontId="2" fillId="0"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44" fontId="2" fillId="0" borderId="8" xfId="0" applyNumberFormat="1" applyFont="1" applyFill="1" applyBorder="1" applyAlignment="1" applyProtection="1">
      <alignment vertical="center"/>
    </xf>
    <xf numFmtId="0" fontId="3" fillId="0" borderId="9" xfId="0" applyFont="1" applyBorder="1" applyProtection="1"/>
    <xf numFmtId="0" fontId="3" fillId="0" borderId="11" xfId="0" applyFont="1" applyBorder="1" applyProtection="1"/>
    <xf numFmtId="0" fontId="3" fillId="0" borderId="8" xfId="0" applyFont="1" applyBorder="1" applyProtection="1"/>
    <xf numFmtId="0" fontId="3" fillId="0" borderId="8" xfId="0" applyFont="1" applyFill="1" applyBorder="1" applyProtection="1"/>
    <xf numFmtId="44" fontId="7" fillId="0" borderId="3" xfId="1" applyFont="1" applyBorder="1" applyAlignment="1" applyProtection="1">
      <alignment vertical="center"/>
    </xf>
    <xf numFmtId="0" fontId="2" fillId="0" borderId="8" xfId="0" applyFont="1" applyBorder="1" applyAlignment="1" applyProtection="1">
      <alignment horizontal="left" vertical="center" wrapText="1"/>
    </xf>
    <xf numFmtId="0" fontId="3" fillId="3" borderId="8" xfId="0" applyFont="1" applyFill="1" applyBorder="1" applyProtection="1"/>
    <xf numFmtId="0" fontId="3" fillId="3" borderId="5" xfId="0" applyFont="1" applyFill="1" applyBorder="1" applyProtection="1"/>
    <xf numFmtId="0" fontId="3" fillId="3" borderId="4" xfId="0" applyFont="1" applyFill="1" applyBorder="1" applyProtection="1"/>
    <xf numFmtId="0" fontId="2" fillId="0" borderId="0" xfId="0" applyFont="1" applyProtection="1"/>
    <xf numFmtId="0" fontId="2" fillId="0" borderId="0" xfId="0" applyFont="1" applyAlignment="1" applyProtection="1">
      <alignment horizontal="right"/>
    </xf>
    <xf numFmtId="0" fontId="3" fillId="0" borderId="8" xfId="0" applyFont="1" applyFill="1" applyBorder="1" applyProtection="1">
      <protection locked="0"/>
    </xf>
    <xf numFmtId="0" fontId="3" fillId="3" borderId="3" xfId="0" applyFont="1" applyFill="1" applyBorder="1" applyProtection="1"/>
    <xf numFmtId="0" fontId="3" fillId="0" borderId="12" xfId="0" applyFont="1" applyFill="1" applyBorder="1" applyAlignment="1" applyProtection="1">
      <protection locked="0"/>
    </xf>
    <xf numFmtId="0" fontId="3" fillId="0" borderId="0" xfId="0" applyFont="1" applyFill="1" applyBorder="1" applyAlignment="1" applyProtection="1">
      <protection locked="0"/>
    </xf>
    <xf numFmtId="0" fontId="3" fillId="0" borderId="0" xfId="0" quotePrefix="1" applyFont="1" applyProtection="1"/>
    <xf numFmtId="0" fontId="1" fillId="3" borderId="0" xfId="0" applyFont="1" applyFill="1" applyBorder="1" applyProtection="1"/>
    <xf numFmtId="0" fontId="2" fillId="0" borderId="8" xfId="0" applyFont="1" applyBorder="1" applyAlignment="1" applyProtection="1">
      <alignment horizontal="left" vertical="center"/>
    </xf>
    <xf numFmtId="44" fontId="7" fillId="0" borderId="8" xfId="1" applyFont="1" applyBorder="1" applyAlignment="1" applyProtection="1">
      <alignment vertical="center"/>
    </xf>
    <xf numFmtId="0" fontId="2" fillId="0" borderId="3" xfId="0" applyNumberFormat="1" applyFont="1" applyFill="1" applyBorder="1" applyAlignment="1" applyProtection="1">
      <alignment horizontal="center" vertical="center" wrapText="1"/>
    </xf>
    <xf numFmtId="44" fontId="3" fillId="0" borderId="0" xfId="0" applyNumberFormat="1" applyFont="1" applyProtection="1"/>
    <xf numFmtId="44" fontId="4" fillId="0" borderId="0" xfId="0" applyNumberFormat="1" applyFont="1" applyAlignment="1" applyProtection="1">
      <alignment vertical="center"/>
    </xf>
    <xf numFmtId="0" fontId="2" fillId="0" borderId="8" xfId="0" applyFont="1" applyBorder="1" applyAlignment="1" applyProtection="1">
      <alignment horizontal="left" vertical="center"/>
    </xf>
    <xf numFmtId="0" fontId="1" fillId="0" borderId="0" xfId="0" applyFont="1" applyProtection="1"/>
    <xf numFmtId="44" fontId="1" fillId="0" borderId="0" xfId="0" applyNumberFormat="1" applyFont="1" applyProtection="1"/>
    <xf numFmtId="0" fontId="2" fillId="0" borderId="8" xfId="0" applyFont="1" applyBorder="1" applyAlignment="1" applyProtection="1">
      <alignment horizontal="left" vertical="center"/>
    </xf>
    <xf numFmtId="44" fontId="7" fillId="0" borderId="11" xfId="1" applyFont="1" applyBorder="1" applyAlignment="1" applyProtection="1">
      <alignment horizontal="center" vertical="center"/>
    </xf>
    <xf numFmtId="0" fontId="3" fillId="0" borderId="3" xfId="0" applyFont="1" applyBorder="1" applyProtection="1"/>
    <xf numFmtId="0" fontId="0" fillId="0" borderId="0" xfId="0" applyAlignment="1">
      <alignment wrapText="1"/>
    </xf>
    <xf numFmtId="0" fontId="2" fillId="0" borderId="8" xfId="0" applyFont="1" applyBorder="1" applyAlignment="1" applyProtection="1">
      <alignment horizontal="left" vertical="center"/>
    </xf>
    <xf numFmtId="164" fontId="0" fillId="0" borderId="0" xfId="0" applyNumberFormat="1" applyAlignment="1">
      <alignment horizontal="right"/>
    </xf>
    <xf numFmtId="0" fontId="7" fillId="0" borderId="8" xfId="0" applyFont="1" applyFill="1" applyBorder="1" applyProtection="1"/>
    <xf numFmtId="0" fontId="2" fillId="0" borderId="8" xfId="0" applyFont="1" applyBorder="1" applyAlignment="1" applyProtection="1">
      <alignment horizontal="left" vertical="center"/>
    </xf>
    <xf numFmtId="44" fontId="7" fillId="0" borderId="11" xfId="1" applyFont="1" applyBorder="1" applyAlignment="1" applyProtection="1">
      <alignment horizontal="center" vertical="center"/>
    </xf>
    <xf numFmtId="0" fontId="2" fillId="0" borderId="8" xfId="0" applyFont="1" applyBorder="1" applyAlignment="1" applyProtection="1">
      <alignment horizontal="center" vertical="center" wrapText="1"/>
    </xf>
    <xf numFmtId="44" fontId="7" fillId="0" borderId="8" xfId="0" applyNumberFormat="1" applyFont="1" applyFill="1" applyBorder="1" applyAlignment="1" applyProtection="1">
      <alignment vertical="center"/>
    </xf>
    <xf numFmtId="0" fontId="0" fillId="0" borderId="0" xfId="0"/>
    <xf numFmtId="44" fontId="7" fillId="0" borderId="11" xfId="1" applyFont="1" applyBorder="1" applyAlignment="1" applyProtection="1">
      <alignment horizontal="center"/>
    </xf>
    <xf numFmtId="0" fontId="8" fillId="0" borderId="8" xfId="0" applyFont="1" applyBorder="1" applyAlignment="1" applyProtection="1">
      <alignment horizontal="left" vertical="center"/>
    </xf>
    <xf numFmtId="44" fontId="0" fillId="0" borderId="0" xfId="1" applyFont="1"/>
    <xf numFmtId="0" fontId="2" fillId="0" borderId="8" xfId="0" applyFont="1" applyBorder="1" applyAlignment="1" applyProtection="1">
      <alignment horizontal="left" vertical="center"/>
    </xf>
    <xf numFmtId="44" fontId="7" fillId="0" borderId="11" xfId="1" applyFont="1" applyBorder="1" applyAlignment="1" applyProtection="1">
      <alignment horizontal="center" vertical="center"/>
    </xf>
    <xf numFmtId="44" fontId="7" fillId="0" borderId="11" xfId="1" applyFont="1" applyFill="1" applyBorder="1" applyAlignment="1" applyProtection="1">
      <alignment horizontal="center" vertical="center"/>
    </xf>
    <xf numFmtId="0" fontId="2" fillId="0" borderId="8" xfId="0" applyFont="1" applyBorder="1" applyAlignment="1" applyProtection="1">
      <alignment horizontal="left" vertical="center"/>
    </xf>
    <xf numFmtId="44" fontId="7" fillId="0" borderId="11" xfId="1" applyFont="1" applyBorder="1" applyAlignment="1" applyProtection="1">
      <alignment horizontal="center" vertical="center"/>
    </xf>
    <xf numFmtId="0" fontId="2" fillId="0" borderId="23" xfId="0" applyNumberFormat="1" applyFont="1" applyFill="1" applyBorder="1" applyAlignment="1" applyProtection="1">
      <alignment horizontal="center" vertical="center" wrapText="1"/>
    </xf>
    <xf numFmtId="44" fontId="2" fillId="0" borderId="11" xfId="0" applyNumberFormat="1" applyFont="1" applyFill="1" applyBorder="1" applyAlignment="1" applyProtection="1">
      <alignment vertical="center"/>
    </xf>
    <xf numFmtId="44" fontId="7" fillId="0" borderId="7" xfId="1" applyFont="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44" fontId="7" fillId="0" borderId="8" xfId="1" applyFont="1" applyBorder="1" applyAlignment="1" applyProtection="1">
      <alignment horizontal="center" vertical="center"/>
    </xf>
    <xf numFmtId="0" fontId="2" fillId="0" borderId="0" xfId="0" applyFont="1" applyBorder="1" applyAlignment="1" applyProtection="1">
      <alignment horizontal="left" vertical="center"/>
    </xf>
    <xf numFmtId="0" fontId="28" fillId="0" borderId="4" xfId="0" applyFont="1" applyFill="1" applyBorder="1" applyAlignment="1" applyProtection="1">
      <alignment horizontal="left" vertical="center" wrapText="1"/>
    </xf>
    <xf numFmtId="0" fontId="29" fillId="0" borderId="0" xfId="0" applyFont="1" applyAlignment="1">
      <alignment vertical="center"/>
    </xf>
    <xf numFmtId="44" fontId="7" fillId="0" borderId="11" xfId="1" applyFont="1" applyFill="1" applyBorder="1" applyAlignment="1" applyProtection="1">
      <alignment horizontal="center" vertical="center"/>
    </xf>
    <xf numFmtId="0" fontId="3" fillId="0" borderId="10" xfId="0" applyFont="1" applyFill="1" applyBorder="1" applyProtection="1"/>
    <xf numFmtId="0" fontId="2" fillId="0" borderId="8" xfId="0" applyFont="1" applyFill="1" applyBorder="1" applyAlignment="1" applyProtection="1">
      <alignment horizontal="left" vertical="center"/>
    </xf>
    <xf numFmtId="0" fontId="3" fillId="0" borderId="0" xfId="0" applyFont="1" applyFill="1" applyProtection="1"/>
    <xf numFmtId="44" fontId="7" fillId="0" borderId="11" xfId="1" applyFont="1" applyBorder="1" applyAlignment="1" applyProtection="1">
      <alignment horizontal="center" vertical="center"/>
    </xf>
    <xf numFmtId="0" fontId="2" fillId="0" borderId="8" xfId="0"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xf>
    <xf numFmtId="44" fontId="2" fillId="0" borderId="8" xfId="0" applyNumberFormat="1" applyFont="1" applyFill="1" applyBorder="1" applyProtection="1"/>
    <xf numFmtId="44" fontId="7" fillId="0" borderId="8" xfId="0" applyNumberFormat="1" applyFont="1" applyFill="1" applyBorder="1" applyProtection="1"/>
    <xf numFmtId="2" fontId="7" fillId="0" borderId="8" xfId="0" applyNumberFormat="1" applyFont="1" applyFill="1" applyBorder="1" applyAlignment="1" applyProtection="1">
      <alignment horizontal="center" vertical="center"/>
    </xf>
    <xf numFmtId="44" fontId="2" fillId="0" borderId="8" xfId="0" applyNumberFormat="1" applyFont="1" applyFill="1" applyBorder="1" applyAlignment="1" applyProtection="1">
      <alignment horizontal="center" vertical="center"/>
    </xf>
    <xf numFmtId="44" fontId="4" fillId="0" borderId="8" xfId="0" applyNumberFormat="1" applyFont="1" applyBorder="1" applyAlignment="1" applyProtection="1">
      <alignment horizontal="center" vertical="center"/>
    </xf>
    <xf numFmtId="0" fontId="2" fillId="38" borderId="8" xfId="0" applyFont="1" applyFill="1" applyBorder="1" applyAlignment="1" applyProtection="1">
      <alignment horizontal="left" vertical="center"/>
    </xf>
    <xf numFmtId="2" fontId="2" fillId="38" borderId="3" xfId="0" applyNumberFormat="1" applyFont="1" applyFill="1" applyBorder="1" applyAlignment="1" applyProtection="1">
      <alignment horizontal="center" vertical="center" wrapText="1"/>
    </xf>
    <xf numFmtId="0" fontId="2" fillId="38" borderId="3" xfId="0" applyFont="1" applyFill="1" applyBorder="1" applyAlignment="1" applyProtection="1">
      <alignment horizontal="center" vertical="center" wrapText="1"/>
    </xf>
    <xf numFmtId="44" fontId="2" fillId="38" borderId="8" xfId="0" applyNumberFormat="1" applyFont="1" applyFill="1" applyBorder="1" applyAlignment="1" applyProtection="1">
      <alignment vertical="center"/>
    </xf>
    <xf numFmtId="0" fontId="2" fillId="38" borderId="8" xfId="0" applyFont="1" applyFill="1" applyBorder="1" applyAlignment="1" applyProtection="1">
      <alignment horizontal="left" vertical="center" wrapText="1"/>
    </xf>
    <xf numFmtId="2" fontId="2" fillId="38" borderId="8" xfId="0" applyNumberFormat="1" applyFont="1" applyFill="1" applyBorder="1" applyAlignment="1" applyProtection="1">
      <alignment horizontal="center" vertical="center"/>
    </xf>
    <xf numFmtId="0" fontId="2" fillId="38" borderId="8" xfId="0" applyFont="1" applyFill="1" applyBorder="1" applyAlignment="1" applyProtection="1">
      <alignment horizontal="center" vertical="center"/>
    </xf>
    <xf numFmtId="0" fontId="3" fillId="0" borderId="13" xfId="0" applyFont="1" applyFill="1" applyBorder="1" applyAlignment="1" applyProtection="1">
      <alignment horizontal="left" indent="3"/>
      <protection locked="0"/>
    </xf>
    <xf numFmtId="0" fontId="4" fillId="0" borderId="8" xfId="0" applyFont="1" applyBorder="1" applyAlignment="1" applyProtection="1">
      <alignment horizontal="left" vertical="center" indent="3"/>
    </xf>
    <xf numFmtId="44" fontId="3" fillId="0" borderId="9" xfId="0" applyNumberFormat="1" applyFont="1" applyBorder="1" applyAlignment="1" applyProtection="1">
      <alignment horizontal="left" indent="3"/>
    </xf>
    <xf numFmtId="44" fontId="3" fillId="0" borderId="10" xfId="0" applyNumberFormat="1" applyFont="1" applyBorder="1" applyAlignment="1" applyProtection="1">
      <alignment horizontal="left" indent="3"/>
    </xf>
    <xf numFmtId="44" fontId="3" fillId="0" borderId="11" xfId="0" applyNumberFormat="1" applyFont="1" applyBorder="1" applyAlignment="1" applyProtection="1">
      <alignment horizontal="left" indent="3"/>
    </xf>
    <xf numFmtId="0" fontId="3" fillId="0" borderId="11" xfId="0" applyFont="1" applyFill="1" applyBorder="1" applyAlignment="1" applyProtection="1">
      <alignment horizontal="left" indent="3"/>
    </xf>
    <xf numFmtId="44" fontId="7" fillId="5" borderId="11" xfId="0" applyNumberFormat="1" applyFont="1" applyFill="1" applyBorder="1" applyAlignment="1" applyProtection="1">
      <alignment horizontal="left" indent="3"/>
    </xf>
    <xf numFmtId="0" fontId="3" fillId="0" borderId="11" xfId="0" applyFont="1" applyBorder="1" applyAlignment="1" applyProtection="1">
      <alignment horizontal="left" indent="3"/>
    </xf>
    <xf numFmtId="0" fontId="4" fillId="0" borderId="11" xfId="0" applyFont="1" applyBorder="1" applyAlignment="1" applyProtection="1">
      <alignment horizontal="left" vertical="center" indent="3"/>
    </xf>
    <xf numFmtId="0" fontId="3" fillId="0" borderId="9" xfId="0" applyFont="1" applyBorder="1" applyAlignment="1" applyProtection="1">
      <alignment horizontal="left" indent="3"/>
    </xf>
    <xf numFmtId="44" fontId="7" fillId="3" borderId="7" xfId="0" applyNumberFormat="1" applyFont="1" applyFill="1" applyBorder="1" applyAlignment="1" applyProtection="1">
      <alignment horizontal="left" indent="3"/>
    </xf>
    <xf numFmtId="0" fontId="3" fillId="0" borderId="9" xfId="0" applyFont="1" applyFill="1" applyBorder="1" applyAlignment="1" applyProtection="1">
      <alignment horizontal="left" indent="3"/>
    </xf>
    <xf numFmtId="0" fontId="3" fillId="0" borderId="10" xfId="0" applyFont="1" applyFill="1" applyBorder="1" applyAlignment="1" applyProtection="1">
      <alignment horizontal="left" indent="3"/>
    </xf>
    <xf numFmtId="44" fontId="7" fillId="5" borderId="8" xfId="0" applyNumberFormat="1" applyFont="1" applyFill="1" applyBorder="1" applyAlignment="1" applyProtection="1">
      <alignment horizontal="left" indent="3"/>
    </xf>
    <xf numFmtId="0" fontId="3" fillId="0" borderId="10" xfId="0" applyFont="1" applyBorder="1" applyAlignment="1" applyProtection="1">
      <alignment horizontal="left" indent="3"/>
    </xf>
    <xf numFmtId="44" fontId="7" fillId="3" borderId="11" xfId="0" applyNumberFormat="1" applyFont="1" applyFill="1" applyBorder="1" applyAlignment="1" applyProtection="1">
      <alignment horizontal="left" indent="3"/>
    </xf>
    <xf numFmtId="44" fontId="7" fillId="3" borderId="8" xfId="0" applyNumberFormat="1" applyFont="1" applyFill="1" applyBorder="1" applyAlignment="1" applyProtection="1">
      <alignment horizontal="left" indent="3"/>
    </xf>
    <xf numFmtId="44" fontId="7" fillId="6" borderId="7" xfId="0" applyNumberFormat="1" applyFont="1" applyFill="1" applyBorder="1" applyAlignment="1" applyProtection="1">
      <alignment horizontal="left" indent="3"/>
    </xf>
    <xf numFmtId="44" fontId="7" fillId="3" borderId="4" xfId="1" applyFont="1" applyFill="1" applyBorder="1" applyAlignment="1" applyProtection="1">
      <alignment horizontal="left" indent="3"/>
    </xf>
    <xf numFmtId="0" fontId="3" fillId="0" borderId="0" xfId="0" applyFont="1" applyAlignment="1" applyProtection="1">
      <alignment horizontal="left" indent="3"/>
    </xf>
    <xf numFmtId="0" fontId="2" fillId="0" borderId="0" xfId="0" applyFont="1" applyAlignment="1" applyProtection="1">
      <alignment horizontal="left" indent="3"/>
    </xf>
    <xf numFmtId="0" fontId="2" fillId="0" borderId="0" xfId="0" applyFont="1" applyAlignment="1">
      <alignment horizontal="left" indent="3"/>
    </xf>
    <xf numFmtId="0" fontId="3" fillId="0" borderId="0" xfId="0" applyFont="1" applyAlignment="1">
      <alignment horizontal="left" indent="3"/>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 fillId="0" borderId="5"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2" fillId="0" borderId="3" xfId="0"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2" fillId="2" borderId="3"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4" fillId="0" borderId="8" xfId="0" applyFont="1" applyBorder="1" applyAlignment="1" applyProtection="1">
      <alignment horizontal="center" vertical="center"/>
    </xf>
    <xf numFmtId="0" fontId="2" fillId="0" borderId="4" xfId="0" applyFont="1" applyFill="1" applyBorder="1" applyAlignment="1" applyProtection="1">
      <alignment horizontal="left" vertical="center" wrapText="1"/>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0" fontId="1" fillId="0" borderId="6" xfId="0" applyFont="1" applyBorder="1" applyAlignment="1" applyProtection="1">
      <alignment horizontal="left" vertical="top"/>
      <protection locked="0"/>
    </xf>
    <xf numFmtId="0" fontId="30" fillId="0" borderId="5" xfId="0" applyFont="1" applyFill="1" applyBorder="1" applyAlignment="1" applyProtection="1">
      <alignment horizontal="left" vertical="top"/>
      <protection locked="0"/>
    </xf>
    <xf numFmtId="0" fontId="30" fillId="0" borderId="4" xfId="0" applyFont="1" applyFill="1" applyBorder="1" applyAlignment="1" applyProtection="1">
      <alignment horizontal="left" vertical="top"/>
      <protection locked="0"/>
    </xf>
    <xf numFmtId="0" fontId="2" fillId="0" borderId="8" xfId="0" applyFont="1" applyBorder="1" applyAlignment="1" applyProtection="1">
      <alignment horizontal="left" vertical="center"/>
    </xf>
    <xf numFmtId="0" fontId="2" fillId="0" borderId="8" xfId="0" applyFont="1" applyFill="1" applyBorder="1" applyAlignment="1" applyProtection="1">
      <alignment horizontal="center"/>
    </xf>
    <xf numFmtId="44" fontId="7" fillId="0" borderId="9" xfId="1" applyFont="1" applyBorder="1" applyAlignment="1" applyProtection="1">
      <alignment horizontal="center" vertical="center"/>
    </xf>
    <xf numFmtId="44" fontId="7" fillId="0" borderId="10" xfId="1" applyFont="1" applyBorder="1" applyAlignment="1" applyProtection="1">
      <alignment horizontal="center" vertical="center"/>
    </xf>
    <xf numFmtId="44" fontId="7" fillId="0" borderId="11" xfId="1" applyFont="1" applyBorder="1" applyAlignment="1" applyProtection="1">
      <alignment horizontal="center" vertical="center"/>
    </xf>
    <xf numFmtId="0" fontId="2" fillId="4" borderId="3"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0" borderId="3"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4" xfId="0" applyFont="1" applyBorder="1" applyAlignment="1" applyProtection="1">
      <alignment horizontal="left" vertical="center"/>
    </xf>
    <xf numFmtId="44" fontId="7" fillId="0" borderId="9" xfId="1" applyFont="1" applyFill="1" applyBorder="1" applyAlignment="1" applyProtection="1">
      <alignment horizontal="center" vertical="center"/>
    </xf>
    <xf numFmtId="44" fontId="7" fillId="0" borderId="11" xfId="1" applyFont="1" applyFill="1" applyBorder="1" applyAlignment="1" applyProtection="1">
      <alignment horizontal="center" vertical="center"/>
    </xf>
    <xf numFmtId="0" fontId="2" fillId="38" borderId="3" xfId="0" applyFont="1" applyFill="1" applyBorder="1" applyAlignment="1" applyProtection="1">
      <alignment horizontal="left" vertical="center" wrapText="1"/>
    </xf>
    <xf numFmtId="0" fontId="2" fillId="38" borderId="4"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xf>
    <xf numFmtId="44" fontId="7" fillId="0" borderId="10" xfId="1" applyFont="1" applyFill="1" applyBorder="1" applyAlignment="1" applyProtection="1">
      <alignment horizontal="center" vertical="center"/>
    </xf>
    <xf numFmtId="0" fontId="8" fillId="0" borderId="4" xfId="0" applyFont="1" applyFill="1" applyBorder="1" applyAlignment="1" applyProtection="1">
      <alignment horizontal="left" vertical="center" wrapText="1"/>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pplyProtection="1">
      <alignment horizontal="center"/>
    </xf>
    <xf numFmtId="0" fontId="2" fillId="0" borderId="0" xfId="0" applyFont="1" applyAlignment="1" applyProtection="1">
      <alignment horizontal="left" wrapText="1"/>
    </xf>
    <xf numFmtId="0" fontId="2" fillId="0" borderId="3"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3" fillId="0" borderId="0" xfId="0" applyFont="1" applyAlignment="1" applyProtection="1">
      <alignment horizontal="center"/>
    </xf>
    <xf numFmtId="0" fontId="2" fillId="0" borderId="3" xfId="0" applyFont="1" applyFill="1" applyBorder="1" applyAlignment="1" applyProtection="1">
      <alignment horizontal="left"/>
      <protection locked="0"/>
    </xf>
    <xf numFmtId="0" fontId="2" fillId="0" borderId="4" xfId="0" applyFont="1" applyFill="1" applyBorder="1" applyAlignment="1" applyProtection="1">
      <alignment horizontal="left"/>
      <protection locked="0"/>
    </xf>
    <xf numFmtId="0" fontId="2" fillId="0" borderId="0"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7" fillId="0" borderId="8" xfId="0" applyFont="1" applyBorder="1" applyAlignment="1" applyProtection="1">
      <alignment horizontal="left" vertical="center"/>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cellXfs>
  <cellStyles count="58">
    <cellStyle name="20% - Accent1" xfId="35" builtinId="30" customBuiltin="1"/>
    <cellStyle name="20% - Accent2" xfId="39" builtinId="34" customBuiltin="1"/>
    <cellStyle name="20% - Accent3" xfId="43" builtinId="38" customBuiltin="1"/>
    <cellStyle name="20% - Accent4" xfId="47" builtinId="42" customBuiltin="1"/>
    <cellStyle name="20% - Accent5" xfId="51" builtinId="46" customBuiltin="1"/>
    <cellStyle name="20% - Accent6" xfId="55" builtinId="50" customBuiltin="1"/>
    <cellStyle name="40% - Accent1" xfId="36" builtinId="31" customBuiltin="1"/>
    <cellStyle name="40% - Accent2" xfId="40" builtinId="35" customBuiltin="1"/>
    <cellStyle name="40% - Accent3" xfId="44" builtinId="39" customBuiltin="1"/>
    <cellStyle name="40% - Accent4" xfId="48" builtinId="43" customBuiltin="1"/>
    <cellStyle name="40% - Accent5" xfId="52" builtinId="47" customBuiltin="1"/>
    <cellStyle name="40% - Accent6" xfId="56" builtinId="51" customBuiltin="1"/>
    <cellStyle name="60% - Accent1" xfId="37" builtinId="32" customBuiltin="1"/>
    <cellStyle name="60% - Accent2" xfId="41" builtinId="36" customBuiltin="1"/>
    <cellStyle name="60% - Accent3" xfId="45" builtinId="40" customBuiltin="1"/>
    <cellStyle name="60% - Accent4" xfId="49" builtinId="44" customBuiltin="1"/>
    <cellStyle name="60% - Accent5" xfId="53" builtinId="48" customBuiltin="1"/>
    <cellStyle name="60%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Bad" xfId="23" builtinId="27" customBuiltin="1"/>
    <cellStyle name="Calculation" xfId="27" builtinId="22" customBuiltin="1"/>
    <cellStyle name="Check Cell" xfId="29" builtinId="23" customBuiltin="1"/>
    <cellStyle name="Currency" xfId="1" builtinId="4"/>
    <cellStyle name="Currency 2" xfId="2" xr:uid="{00000000-0005-0000-0000-00001C000000}"/>
    <cellStyle name="Currency 2 2" xfId="3" xr:uid="{00000000-0005-0000-0000-00001D000000}"/>
    <cellStyle name="Explanatory Text" xfId="32" builtinId="53" customBuiltin="1"/>
    <cellStyle name="Good" xfId="22" builtinId="26" customBuiltin="1"/>
    <cellStyle name="Heading 1" xfId="18" builtinId="16" customBuiltin="1"/>
    <cellStyle name="Heading 2" xfId="19" builtinId="17" customBuiltin="1"/>
    <cellStyle name="Heading 3" xfId="20" builtinId="18" customBuiltin="1"/>
    <cellStyle name="Heading 4" xfId="21" builtinId="19" customBuiltin="1"/>
    <cellStyle name="Input" xfId="25" builtinId="20" customBuiltin="1"/>
    <cellStyle name="Linked Cell" xfId="28" builtinId="24" customBuiltin="1"/>
    <cellStyle name="Neutral" xfId="24" builtinId="28" customBuiltin="1"/>
    <cellStyle name="Normal" xfId="0" builtinId="0"/>
    <cellStyle name="Normal 2" xfId="4" xr:uid="{00000000-0005-0000-0000-000028000000}"/>
    <cellStyle name="Normal 2 2" xfId="5" xr:uid="{00000000-0005-0000-0000-000029000000}"/>
    <cellStyle name="Normal 3" xfId="6" xr:uid="{00000000-0005-0000-0000-00002A000000}"/>
    <cellStyle name="Normal 3 2" xfId="7" xr:uid="{00000000-0005-0000-0000-00002B000000}"/>
    <cellStyle name="Normal 4" xfId="8" xr:uid="{00000000-0005-0000-0000-00002C000000}"/>
    <cellStyle name="Normal 4 2" xfId="9" xr:uid="{00000000-0005-0000-0000-00002D000000}"/>
    <cellStyle name="Normal 5" xfId="10" xr:uid="{00000000-0005-0000-0000-00002E000000}"/>
    <cellStyle name="Normal 5 2" xfId="11" xr:uid="{00000000-0005-0000-0000-00002F000000}"/>
    <cellStyle name="Normal 6" xfId="12" xr:uid="{00000000-0005-0000-0000-000030000000}"/>
    <cellStyle name="Normal 6 2" xfId="13" xr:uid="{00000000-0005-0000-0000-000031000000}"/>
    <cellStyle name="Normal 7" xfId="14" xr:uid="{00000000-0005-0000-0000-000032000000}"/>
    <cellStyle name="Normal 8" xfId="15" xr:uid="{00000000-0005-0000-0000-000033000000}"/>
    <cellStyle name="Normal 9" xfId="16" xr:uid="{00000000-0005-0000-0000-000034000000}"/>
    <cellStyle name="Note" xfId="31" builtinId="10" customBuiltin="1"/>
    <cellStyle name="Output" xfId="26" builtinId="21" customBuiltin="1"/>
    <cellStyle name="Title" xfId="17" builtinId="15" customBuiltin="1"/>
    <cellStyle name="Total" xfId="33" builtinId="25" customBuiltin="1"/>
    <cellStyle name="Warning Text" xfId="30" builtinId="11" customBuiltin="1"/>
  </cellStyles>
  <dxfs count="1">
    <dxf>
      <font>
        <b/>
        <i val="0"/>
        <color rgb="FFFFFF00"/>
      </font>
      <fill>
        <patternFill>
          <bgColor rgb="FFFF0000"/>
        </patternFill>
      </fill>
    </dxf>
  </dxfs>
  <tableStyles count="0" defaultTableStyle="TableStyleMedium2" defaultPivotStyle="PivotStyleLight16"/>
  <colors>
    <mruColors>
      <color rgb="FFFDEDD4"/>
      <color rgb="FFDEE5FF"/>
      <color rgb="FFB6AEF9"/>
      <color rgb="FFFFFEC5"/>
      <color rgb="FFCBD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2</xdr:row>
          <xdr:rowOff>171450</xdr:rowOff>
        </xdr:from>
        <xdr:to>
          <xdr:col>3</xdr:col>
          <xdr:colOff>381000</xdr:colOff>
          <xdr:row>4</xdr:row>
          <xdr:rowOff>9525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xdr:row>
          <xdr:rowOff>171450</xdr:rowOff>
        </xdr:from>
        <xdr:to>
          <xdr:col>3</xdr:col>
          <xdr:colOff>942975</xdr:colOff>
          <xdr:row>4</xdr:row>
          <xdr:rowOff>9525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A1:O234"/>
  <sheetViews>
    <sheetView tabSelected="1" zoomScale="120" zoomScaleNormal="120" workbookViewId="0">
      <selection activeCell="G6" sqref="G6"/>
    </sheetView>
  </sheetViews>
  <sheetFormatPr defaultColWidth="9.140625" defaultRowHeight="16.350000000000001" customHeight="1"/>
  <cols>
    <col min="1" max="1" width="7.7109375" style="1" customWidth="1"/>
    <col min="2" max="2" width="14.85546875" style="1" customWidth="1"/>
    <col min="3" max="3" width="6" style="1" customWidth="1"/>
    <col min="4" max="4" width="37.5703125" style="1" customWidth="1"/>
    <col min="5" max="5" width="14" style="1" customWidth="1"/>
    <col min="6" max="6" width="11.7109375" style="1" customWidth="1"/>
    <col min="7" max="7" width="16.140625" style="1" customWidth="1"/>
    <col min="8" max="8" width="15.42578125" style="1" customWidth="1"/>
    <col min="9" max="9" width="14.7109375" style="108" bestFit="1" customWidth="1"/>
    <col min="10" max="10" width="14.42578125" style="1" bestFit="1" customWidth="1"/>
    <col min="11" max="11" width="9.140625" style="1"/>
    <col min="12" max="12" width="0" style="1" hidden="1" customWidth="1"/>
    <col min="13" max="16384" width="9.140625" style="1"/>
  </cols>
  <sheetData>
    <row r="1" spans="1:15" ht="16.350000000000001" customHeight="1">
      <c r="A1" s="109" t="s">
        <v>8</v>
      </c>
      <c r="B1" s="110"/>
      <c r="C1" s="110"/>
      <c r="D1" s="126" t="s">
        <v>313</v>
      </c>
      <c r="E1" s="126"/>
      <c r="F1" s="126"/>
      <c r="G1" s="126"/>
      <c r="H1" s="126"/>
      <c r="I1" s="127"/>
    </row>
    <row r="2" spans="1:15" ht="16.350000000000001" customHeight="1">
      <c r="A2" s="109" t="s">
        <v>0</v>
      </c>
      <c r="B2" s="110"/>
      <c r="C2" s="110"/>
      <c r="D2" s="123"/>
      <c r="E2" s="124"/>
      <c r="F2" s="125"/>
      <c r="G2" s="113"/>
      <c r="H2" s="114"/>
      <c r="I2" s="115"/>
      <c r="L2" s="1">
        <v>0</v>
      </c>
    </row>
    <row r="3" spans="1:15" ht="16.350000000000001" customHeight="1">
      <c r="A3" s="109" t="s">
        <v>1</v>
      </c>
      <c r="B3" s="110"/>
      <c r="C3" s="110"/>
      <c r="D3" s="111"/>
      <c r="E3" s="112"/>
      <c r="F3" s="112"/>
      <c r="G3" s="26"/>
      <c r="H3" s="27"/>
      <c r="I3" s="86"/>
    </row>
    <row r="4" spans="1:15" s="3" customFormat="1" ht="16.350000000000001" customHeight="1">
      <c r="A4" s="118" t="s">
        <v>2</v>
      </c>
      <c r="B4" s="119"/>
      <c r="C4" s="119"/>
      <c r="D4" s="119"/>
      <c r="E4" s="119"/>
      <c r="F4" s="119"/>
      <c r="G4" s="119"/>
      <c r="H4" s="119"/>
      <c r="I4" s="120"/>
      <c r="O4" s="28"/>
    </row>
    <row r="5" spans="1:15" s="7" customFormat="1" ht="24.75" customHeight="1">
      <c r="A5" s="4"/>
      <c r="B5" s="5" t="s">
        <v>3</v>
      </c>
      <c r="C5" s="121" t="s">
        <v>4</v>
      </c>
      <c r="D5" s="121"/>
      <c r="E5" s="6" t="s">
        <v>5</v>
      </c>
      <c r="F5" s="6" t="s">
        <v>114</v>
      </c>
      <c r="G5" s="6" t="s">
        <v>115</v>
      </c>
      <c r="H5" s="5" t="s">
        <v>6</v>
      </c>
      <c r="I5" s="87" t="s">
        <v>7</v>
      </c>
    </row>
    <row r="6" spans="1:15" s="3" customFormat="1" ht="21.75" customHeight="1">
      <c r="A6" s="8"/>
      <c r="B6" s="9" t="s">
        <v>9</v>
      </c>
      <c r="C6" s="116" t="s">
        <v>111</v>
      </c>
      <c r="D6" s="122"/>
      <c r="E6" s="10"/>
      <c r="F6" s="11" t="s">
        <v>316</v>
      </c>
      <c r="G6" s="12"/>
      <c r="H6" s="130">
        <f>E6*G6+E7*G7+E8*G8+E9*G9+E10*G10+E11*G11+E12*G12</f>
        <v>0</v>
      </c>
      <c r="I6" s="88"/>
    </row>
    <row r="7" spans="1:15" s="3" customFormat="1" ht="21.75" customHeight="1">
      <c r="A7" s="8"/>
      <c r="B7" s="9" t="s">
        <v>10</v>
      </c>
      <c r="C7" s="116" t="s">
        <v>112</v>
      </c>
      <c r="D7" s="122"/>
      <c r="E7" s="10"/>
      <c r="F7" s="11" t="s">
        <v>316</v>
      </c>
      <c r="G7" s="12"/>
      <c r="H7" s="131"/>
      <c r="I7" s="89"/>
    </row>
    <row r="8" spans="1:15" s="3" customFormat="1" ht="66" customHeight="1">
      <c r="A8" s="8"/>
      <c r="B8" s="9" t="s">
        <v>11</v>
      </c>
      <c r="C8" s="116" t="s">
        <v>113</v>
      </c>
      <c r="D8" s="122"/>
      <c r="E8" s="10"/>
      <c r="F8" s="11" t="s">
        <v>317</v>
      </c>
      <c r="G8" s="12"/>
      <c r="H8" s="131"/>
      <c r="I8" s="89"/>
    </row>
    <row r="9" spans="1:15" s="3" customFormat="1" ht="21.75" customHeight="1">
      <c r="A9" s="8"/>
      <c r="B9" s="9" t="s">
        <v>12</v>
      </c>
      <c r="C9" s="116" t="s">
        <v>116</v>
      </c>
      <c r="D9" s="122"/>
      <c r="E9" s="10"/>
      <c r="F9" s="11" t="s">
        <v>316</v>
      </c>
      <c r="G9" s="12"/>
      <c r="H9" s="131"/>
      <c r="I9" s="89"/>
    </row>
    <row r="10" spans="1:15" s="3" customFormat="1" ht="13.5" customHeight="1">
      <c r="A10" s="8"/>
      <c r="B10" s="9" t="s">
        <v>13</v>
      </c>
      <c r="C10" s="116" t="s">
        <v>117</v>
      </c>
      <c r="D10" s="122"/>
      <c r="E10" s="10"/>
      <c r="F10" s="11" t="s">
        <v>316</v>
      </c>
      <c r="G10" s="12"/>
      <c r="H10" s="131"/>
      <c r="I10" s="89"/>
    </row>
    <row r="11" spans="1:15" s="3" customFormat="1" ht="14.25" customHeight="1">
      <c r="A11" s="8"/>
      <c r="B11" s="9" t="s">
        <v>118</v>
      </c>
      <c r="C11" s="116" t="s">
        <v>304</v>
      </c>
      <c r="D11" s="117"/>
      <c r="E11" s="10"/>
      <c r="F11" s="11" t="s">
        <v>316</v>
      </c>
      <c r="G11" s="12"/>
      <c r="H11" s="131"/>
      <c r="I11" s="89"/>
    </row>
    <row r="12" spans="1:15" s="3" customFormat="1" ht="15" customHeight="1">
      <c r="A12" s="8"/>
      <c r="B12" s="30" t="s">
        <v>172</v>
      </c>
      <c r="C12" s="116" t="s">
        <v>183</v>
      </c>
      <c r="D12" s="117"/>
      <c r="E12" s="11"/>
      <c r="F12" s="32" t="s">
        <v>316</v>
      </c>
      <c r="G12" s="12"/>
      <c r="H12" s="132"/>
      <c r="I12" s="90"/>
    </row>
    <row r="13" spans="1:15" s="3" customFormat="1" ht="15" customHeight="1">
      <c r="A13" s="8"/>
      <c r="B13" s="53" t="s">
        <v>303</v>
      </c>
      <c r="C13" s="116" t="s">
        <v>305</v>
      </c>
      <c r="D13" s="117"/>
      <c r="E13" s="11"/>
      <c r="F13" s="58" t="s">
        <v>316</v>
      </c>
      <c r="G13" s="59"/>
      <c r="H13" s="54">
        <f>E13*G13</f>
        <v>0</v>
      </c>
      <c r="I13" s="90"/>
    </row>
    <row r="14" spans="1:15" s="3" customFormat="1" ht="29.25" customHeight="1">
      <c r="A14" s="8"/>
      <c r="B14" s="56" t="s">
        <v>303</v>
      </c>
      <c r="C14" s="116" t="s">
        <v>306</v>
      </c>
      <c r="D14" s="117"/>
      <c r="E14" s="11"/>
      <c r="F14" s="58" t="s">
        <v>316</v>
      </c>
      <c r="G14" s="59"/>
      <c r="H14" s="71">
        <f>E14*G14</f>
        <v>0</v>
      </c>
      <c r="I14" s="90"/>
    </row>
    <row r="15" spans="1:15" s="70" customFormat="1" ht="15" customHeight="1">
      <c r="A15" s="68"/>
      <c r="B15" s="69" t="s">
        <v>310</v>
      </c>
      <c r="C15" s="116" t="s">
        <v>311</v>
      </c>
      <c r="D15" s="117"/>
      <c r="E15" s="11"/>
      <c r="F15" s="58"/>
      <c r="G15" s="59"/>
      <c r="H15" s="67">
        <v>0</v>
      </c>
      <c r="I15" s="91"/>
    </row>
    <row r="16" spans="1:15" s="3" customFormat="1" ht="16.350000000000001" customHeight="1">
      <c r="A16" s="15"/>
      <c r="B16" s="128" t="s">
        <v>204</v>
      </c>
      <c r="C16" s="128"/>
      <c r="D16" s="128"/>
      <c r="E16" s="128"/>
      <c r="F16" s="128"/>
      <c r="G16" s="128"/>
      <c r="H16" s="128"/>
      <c r="I16" s="92">
        <f>SUM(H6:H15)</f>
        <v>0</v>
      </c>
    </row>
    <row r="17" spans="1:9" s="3" customFormat="1" ht="16.350000000000001" customHeight="1">
      <c r="A17" s="118" t="s">
        <v>15</v>
      </c>
      <c r="B17" s="119"/>
      <c r="C17" s="119"/>
      <c r="D17" s="119"/>
      <c r="E17" s="119"/>
      <c r="F17" s="119"/>
      <c r="G17" s="119"/>
      <c r="H17" s="119"/>
      <c r="I17" s="120"/>
    </row>
    <row r="18" spans="1:9" s="7" customFormat="1" ht="29.25" customHeight="1">
      <c r="A18" s="4"/>
      <c r="B18" s="5" t="s">
        <v>3</v>
      </c>
      <c r="C18" s="121" t="s">
        <v>4</v>
      </c>
      <c r="D18" s="121"/>
      <c r="E18" s="6" t="s">
        <v>5</v>
      </c>
      <c r="F18" s="6" t="s">
        <v>114</v>
      </c>
      <c r="G18" s="6" t="s">
        <v>199</v>
      </c>
      <c r="H18" s="5" t="s">
        <v>6</v>
      </c>
      <c r="I18" s="87" t="s">
        <v>7</v>
      </c>
    </row>
    <row r="19" spans="1:9" s="3" customFormat="1" ht="21.75" customHeight="1">
      <c r="A19" s="8"/>
      <c r="B19" s="38" t="s">
        <v>217</v>
      </c>
      <c r="C19" s="116" t="s">
        <v>282</v>
      </c>
      <c r="D19" s="117"/>
      <c r="E19" s="11"/>
      <c r="F19" s="32"/>
      <c r="G19" s="12"/>
      <c r="H19" s="39">
        <f>E19*G19</f>
        <v>0</v>
      </c>
      <c r="I19" s="93"/>
    </row>
    <row r="20" spans="1:9" s="3" customFormat="1" ht="16.350000000000001" customHeight="1">
      <c r="A20" s="14"/>
      <c r="B20" s="128" t="s">
        <v>205</v>
      </c>
      <c r="C20" s="128"/>
      <c r="D20" s="128"/>
      <c r="E20" s="128"/>
      <c r="F20" s="128"/>
      <c r="G20" s="128"/>
      <c r="H20" s="128"/>
      <c r="I20" s="92">
        <f>SUM(H19)</f>
        <v>0</v>
      </c>
    </row>
    <row r="21" spans="1:9" s="3" customFormat="1" ht="16.350000000000001" customHeight="1">
      <c r="A21" s="118" t="s">
        <v>16</v>
      </c>
      <c r="B21" s="119"/>
      <c r="C21" s="119"/>
      <c r="D21" s="119"/>
      <c r="E21" s="119"/>
      <c r="F21" s="119"/>
      <c r="G21" s="119"/>
      <c r="H21" s="119"/>
      <c r="I21" s="120"/>
    </row>
    <row r="22" spans="1:9" s="7" customFormat="1" ht="27" customHeight="1">
      <c r="A22" s="4"/>
      <c r="B22" s="5" t="s">
        <v>3</v>
      </c>
      <c r="C22" s="121" t="s">
        <v>4</v>
      </c>
      <c r="D22" s="121"/>
      <c r="E22" s="47" t="s">
        <v>5</v>
      </c>
      <c r="F22" s="6" t="s">
        <v>114</v>
      </c>
      <c r="G22" s="6" t="s">
        <v>115</v>
      </c>
      <c r="H22" s="5" t="s">
        <v>6</v>
      </c>
      <c r="I22" s="87" t="s">
        <v>7</v>
      </c>
    </row>
    <row r="23" spans="1:9" s="7" customFormat="1" ht="27" customHeight="1">
      <c r="A23" s="4"/>
      <c r="B23" s="53" t="s">
        <v>200</v>
      </c>
      <c r="C23" s="116" t="s">
        <v>285</v>
      </c>
      <c r="D23" s="122"/>
      <c r="E23" s="47"/>
      <c r="F23" s="6"/>
      <c r="G23" s="47"/>
      <c r="H23" s="57">
        <f>E23*G23</f>
        <v>0</v>
      </c>
      <c r="I23" s="94"/>
    </row>
    <row r="24" spans="1:9" s="7" customFormat="1" ht="27" customHeight="1">
      <c r="A24" s="4"/>
      <c r="B24" s="53" t="s">
        <v>200</v>
      </c>
      <c r="C24" s="116" t="s">
        <v>286</v>
      </c>
      <c r="D24" s="122"/>
      <c r="E24" s="47"/>
      <c r="F24" s="6"/>
      <c r="G24" s="47"/>
      <c r="H24" s="57">
        <f>E24*G24</f>
        <v>0</v>
      </c>
      <c r="I24" s="94"/>
    </row>
    <row r="25" spans="1:9" s="3" customFormat="1" ht="16.350000000000001" customHeight="1">
      <c r="A25" s="15"/>
      <c r="B25" s="128" t="s">
        <v>206</v>
      </c>
      <c r="C25" s="128"/>
      <c r="D25" s="128"/>
      <c r="E25" s="128"/>
      <c r="F25" s="128"/>
      <c r="G25" s="128"/>
      <c r="H25" s="128"/>
      <c r="I25" s="92">
        <f>SUM(H23:H24)</f>
        <v>0</v>
      </c>
    </row>
    <row r="26" spans="1:9" s="3" customFormat="1" ht="16.350000000000001" customHeight="1">
      <c r="A26" s="118" t="s">
        <v>17</v>
      </c>
      <c r="B26" s="119"/>
      <c r="C26" s="119"/>
      <c r="D26" s="119"/>
      <c r="E26" s="119"/>
      <c r="F26" s="119"/>
      <c r="G26" s="119"/>
      <c r="H26" s="119"/>
      <c r="I26" s="120"/>
    </row>
    <row r="27" spans="1:9" s="7" customFormat="1" ht="24" customHeight="1">
      <c r="A27" s="4"/>
      <c r="B27" s="5" t="s">
        <v>3</v>
      </c>
      <c r="C27" s="121" t="s">
        <v>4</v>
      </c>
      <c r="D27" s="121"/>
      <c r="E27" s="6" t="s">
        <v>5</v>
      </c>
      <c r="F27" s="6" t="s">
        <v>114</v>
      </c>
      <c r="G27" s="6" t="s">
        <v>115</v>
      </c>
      <c r="H27" s="5" t="s">
        <v>6</v>
      </c>
      <c r="I27" s="87" t="s">
        <v>7</v>
      </c>
    </row>
    <row r="28" spans="1:9" s="3" customFormat="1" ht="16.350000000000001" customHeight="1">
      <c r="A28" s="8"/>
      <c r="B28" s="35" t="s">
        <v>120</v>
      </c>
      <c r="C28" s="129" t="s">
        <v>197</v>
      </c>
      <c r="D28" s="129"/>
      <c r="E28" s="72"/>
      <c r="F28" s="16"/>
      <c r="G28" s="72"/>
      <c r="H28" s="31">
        <f>E28*G28</f>
        <v>0</v>
      </c>
      <c r="I28" s="95"/>
    </row>
    <row r="29" spans="1:9" s="3" customFormat="1" ht="16.350000000000001" customHeight="1">
      <c r="A29" s="15"/>
      <c r="B29" s="128" t="s">
        <v>207</v>
      </c>
      <c r="C29" s="128"/>
      <c r="D29" s="128"/>
      <c r="E29" s="128"/>
      <c r="F29" s="128"/>
      <c r="G29" s="128"/>
      <c r="H29" s="128"/>
      <c r="I29" s="92">
        <f>SUM(H28)</f>
        <v>0</v>
      </c>
    </row>
    <row r="30" spans="1:9" s="3" customFormat="1" ht="16.350000000000001" customHeight="1">
      <c r="A30" s="118" t="s">
        <v>18</v>
      </c>
      <c r="B30" s="119"/>
      <c r="C30" s="119"/>
      <c r="D30" s="119"/>
      <c r="E30" s="119"/>
      <c r="F30" s="119"/>
      <c r="G30" s="119"/>
      <c r="H30" s="119"/>
      <c r="I30" s="120"/>
    </row>
    <row r="31" spans="1:9" s="7" customFormat="1" ht="23.25" customHeight="1">
      <c r="A31" s="4"/>
      <c r="B31" s="5" t="s">
        <v>3</v>
      </c>
      <c r="C31" s="121" t="s">
        <v>4</v>
      </c>
      <c r="D31" s="121"/>
      <c r="E31" s="6" t="s">
        <v>5</v>
      </c>
      <c r="F31" s="6" t="s">
        <v>114</v>
      </c>
      <c r="G31" s="6" t="s">
        <v>115</v>
      </c>
      <c r="H31" s="5" t="s">
        <v>6</v>
      </c>
      <c r="I31" s="87" t="s">
        <v>7</v>
      </c>
    </row>
    <row r="32" spans="1:9" s="7" customFormat="1" ht="23.25" customHeight="1">
      <c r="A32" s="4"/>
      <c r="B32" s="53" t="s">
        <v>19</v>
      </c>
      <c r="C32" s="116" t="s">
        <v>119</v>
      </c>
      <c r="D32" s="117"/>
      <c r="E32" s="6"/>
      <c r="F32" s="6"/>
      <c r="G32" s="6"/>
      <c r="H32" s="57">
        <f>E32*G32</f>
        <v>0</v>
      </c>
      <c r="I32" s="94"/>
    </row>
    <row r="33" spans="1:10" s="7" customFormat="1" ht="23.25" customHeight="1">
      <c r="A33" s="4"/>
      <c r="B33" s="53" t="s">
        <v>20</v>
      </c>
      <c r="C33" s="116" t="s">
        <v>119</v>
      </c>
      <c r="D33" s="117"/>
      <c r="E33" s="6"/>
      <c r="F33" s="6"/>
      <c r="G33" s="6"/>
      <c r="H33" s="57">
        <f>E33*G33</f>
        <v>0</v>
      </c>
      <c r="I33" s="94"/>
    </row>
    <row r="34" spans="1:10" s="7" customFormat="1" ht="23.25" customHeight="1">
      <c r="A34" s="4"/>
      <c r="B34" s="53" t="s">
        <v>14</v>
      </c>
      <c r="C34" s="116" t="s">
        <v>220</v>
      </c>
      <c r="D34" s="117"/>
      <c r="E34" s="6"/>
      <c r="F34" s="6"/>
      <c r="G34" s="6"/>
      <c r="H34" s="57">
        <f>E34*G34</f>
        <v>0</v>
      </c>
      <c r="I34" s="94"/>
    </row>
    <row r="35" spans="1:10" s="7" customFormat="1" ht="23.25" customHeight="1">
      <c r="A35" s="4"/>
      <c r="B35" s="53" t="s">
        <v>14</v>
      </c>
      <c r="C35" s="116" t="s">
        <v>222</v>
      </c>
      <c r="D35" s="117"/>
      <c r="E35" s="47"/>
      <c r="F35" s="6"/>
      <c r="G35" s="47"/>
      <c r="H35" s="57">
        <f>E35*G35</f>
        <v>0</v>
      </c>
      <c r="I35" s="94"/>
    </row>
    <row r="36" spans="1:10" s="7" customFormat="1" ht="23.25" customHeight="1">
      <c r="A36" s="4"/>
      <c r="B36" s="53" t="s">
        <v>14</v>
      </c>
      <c r="C36" s="116" t="s">
        <v>221</v>
      </c>
      <c r="D36" s="117"/>
      <c r="E36" s="47"/>
      <c r="F36" s="6"/>
      <c r="G36" s="47"/>
      <c r="H36" s="57">
        <f>E36*G36</f>
        <v>0</v>
      </c>
      <c r="I36" s="94"/>
    </row>
    <row r="37" spans="1:10" s="3" customFormat="1" ht="16.350000000000001" customHeight="1">
      <c r="A37" s="15"/>
      <c r="B37" s="128" t="s">
        <v>208</v>
      </c>
      <c r="C37" s="128"/>
      <c r="D37" s="128"/>
      <c r="E37" s="128"/>
      <c r="F37" s="128"/>
      <c r="G37" s="128"/>
      <c r="H37" s="128"/>
      <c r="I37" s="92">
        <f>SUM(H32:H36)</f>
        <v>0</v>
      </c>
    </row>
    <row r="38" spans="1:10" s="3" customFormat="1" ht="16.350000000000001" customHeight="1">
      <c r="A38" s="40"/>
      <c r="B38" s="136" t="s">
        <v>203</v>
      </c>
      <c r="C38" s="137"/>
      <c r="D38" s="137"/>
      <c r="E38" s="137"/>
      <c r="F38" s="137"/>
      <c r="G38" s="137"/>
      <c r="H38" s="138"/>
      <c r="I38" s="96">
        <f>I37+I29+I25+I20+I16</f>
        <v>0</v>
      </c>
    </row>
    <row r="39" spans="1:10" s="3" customFormat="1" ht="16.350000000000001" customHeight="1">
      <c r="A39" s="118" t="s">
        <v>21</v>
      </c>
      <c r="B39" s="119"/>
      <c r="C39" s="119"/>
      <c r="D39" s="119"/>
      <c r="E39" s="119"/>
      <c r="F39" s="119"/>
      <c r="G39" s="119"/>
      <c r="H39" s="119"/>
      <c r="I39" s="120"/>
    </row>
    <row r="40" spans="1:10" s="3" customFormat="1" ht="12.75" customHeight="1">
      <c r="A40" s="133" t="s">
        <v>22</v>
      </c>
      <c r="B40" s="134"/>
      <c r="C40" s="134"/>
      <c r="D40" s="134"/>
      <c r="E40" s="134"/>
      <c r="F40" s="134"/>
      <c r="G40" s="134"/>
      <c r="H40" s="134"/>
      <c r="I40" s="135"/>
    </row>
    <row r="41" spans="1:10" s="7" customFormat="1" ht="24" customHeight="1">
      <c r="A41" s="4"/>
      <c r="B41" s="5" t="s">
        <v>3</v>
      </c>
      <c r="C41" s="121" t="s">
        <v>4</v>
      </c>
      <c r="D41" s="121"/>
      <c r="E41" s="6" t="s">
        <v>5</v>
      </c>
      <c r="F41" s="6" t="s">
        <v>114</v>
      </c>
      <c r="G41" s="6" t="s">
        <v>115</v>
      </c>
      <c r="H41" s="5" t="s">
        <v>6</v>
      </c>
      <c r="I41" s="87" t="s">
        <v>7</v>
      </c>
    </row>
    <row r="42" spans="1:10" s="70" customFormat="1" ht="36.75" customHeight="1">
      <c r="A42" s="68"/>
      <c r="B42" s="69" t="s">
        <v>308</v>
      </c>
      <c r="C42" s="116" t="s">
        <v>307</v>
      </c>
      <c r="D42" s="117"/>
      <c r="E42" s="10"/>
      <c r="F42" s="11" t="s">
        <v>315</v>
      </c>
      <c r="G42" s="12"/>
      <c r="H42" s="139">
        <f>E42*G42+E43*G43</f>
        <v>0</v>
      </c>
      <c r="I42" s="97"/>
    </row>
    <row r="43" spans="1:10" s="70" customFormat="1" ht="36.75" customHeight="1">
      <c r="A43" s="68"/>
      <c r="B43" s="69" t="s">
        <v>25</v>
      </c>
      <c r="C43" s="116" t="s">
        <v>309</v>
      </c>
      <c r="D43" s="117"/>
      <c r="E43" s="10"/>
      <c r="F43" s="11" t="s">
        <v>315</v>
      </c>
      <c r="G43" s="12"/>
      <c r="H43" s="140"/>
      <c r="I43" s="98"/>
    </row>
    <row r="44" spans="1:10" s="3" customFormat="1" ht="16.350000000000001" customHeight="1">
      <c r="A44" s="14"/>
      <c r="B44" s="128" t="s">
        <v>23</v>
      </c>
      <c r="C44" s="128"/>
      <c r="D44" s="128"/>
      <c r="E44" s="128"/>
      <c r="F44" s="128"/>
      <c r="G44" s="128"/>
      <c r="H44" s="128"/>
      <c r="I44" s="99">
        <f>SUM(H42)</f>
        <v>0</v>
      </c>
      <c r="J44" s="36"/>
    </row>
    <row r="45" spans="1:10" s="3" customFormat="1" ht="12.75" customHeight="1">
      <c r="A45" s="133" t="s">
        <v>24</v>
      </c>
      <c r="B45" s="134"/>
      <c r="C45" s="134"/>
      <c r="D45" s="134"/>
      <c r="E45" s="134"/>
      <c r="F45" s="134"/>
      <c r="G45" s="134"/>
      <c r="H45" s="134"/>
      <c r="I45" s="135"/>
    </row>
    <row r="46" spans="1:10" s="7" customFormat="1" ht="16.5">
      <c r="A46" s="4"/>
      <c r="B46" s="5" t="s">
        <v>3</v>
      </c>
      <c r="C46" s="121" t="s">
        <v>4</v>
      </c>
      <c r="D46" s="121"/>
      <c r="E46" s="6" t="s">
        <v>5</v>
      </c>
      <c r="F46" s="6" t="s">
        <v>114</v>
      </c>
      <c r="G46" s="6" t="s">
        <v>115</v>
      </c>
      <c r="H46" s="5" t="s">
        <v>6</v>
      </c>
      <c r="I46" s="87" t="s">
        <v>7</v>
      </c>
    </row>
    <row r="47" spans="1:10" s="3" customFormat="1" ht="20.25" customHeight="1">
      <c r="A47" s="8"/>
      <c r="B47" s="30" t="s">
        <v>173</v>
      </c>
      <c r="C47" s="116" t="s">
        <v>174</v>
      </c>
      <c r="D47" s="117"/>
      <c r="E47" s="10"/>
      <c r="F47" s="11" t="s">
        <v>315</v>
      </c>
      <c r="G47" s="12"/>
      <c r="H47" s="130">
        <f>E47*G47+E48*G48</f>
        <v>0</v>
      </c>
      <c r="I47" s="100"/>
    </row>
    <row r="48" spans="1:10" s="3" customFormat="1" ht="24" customHeight="1">
      <c r="A48" s="8"/>
      <c r="B48" s="9" t="s">
        <v>185</v>
      </c>
      <c r="C48" s="116" t="s">
        <v>184</v>
      </c>
      <c r="D48" s="117"/>
      <c r="E48" s="73"/>
      <c r="F48" s="72" t="s">
        <v>315</v>
      </c>
      <c r="G48" s="74"/>
      <c r="H48" s="132"/>
      <c r="I48" s="100"/>
    </row>
    <row r="49" spans="1:10" s="3" customFormat="1" ht="24" customHeight="1">
      <c r="A49" s="8"/>
      <c r="B49" s="53" t="s">
        <v>14</v>
      </c>
      <c r="C49" s="116" t="s">
        <v>119</v>
      </c>
      <c r="D49" s="117"/>
      <c r="E49" s="16"/>
      <c r="F49" s="16"/>
      <c r="G49" s="16"/>
      <c r="H49" s="60">
        <f>E49*G49</f>
        <v>0</v>
      </c>
      <c r="I49" s="100"/>
    </row>
    <row r="50" spans="1:10" s="3" customFormat="1" ht="16.350000000000001" customHeight="1">
      <c r="A50" s="15"/>
      <c r="B50" s="136" t="s">
        <v>26</v>
      </c>
      <c r="C50" s="137"/>
      <c r="D50" s="137"/>
      <c r="E50" s="137"/>
      <c r="F50" s="137"/>
      <c r="G50" s="137"/>
      <c r="H50" s="138"/>
      <c r="I50" s="99">
        <f>SUM(H47:H49)</f>
        <v>0</v>
      </c>
      <c r="J50" s="33"/>
    </row>
    <row r="51" spans="1:10" s="3" customFormat="1" ht="12.75" customHeight="1">
      <c r="A51" s="133" t="s">
        <v>27</v>
      </c>
      <c r="B51" s="134"/>
      <c r="C51" s="134"/>
      <c r="D51" s="134"/>
      <c r="E51" s="134"/>
      <c r="F51" s="134"/>
      <c r="G51" s="134"/>
      <c r="H51" s="134"/>
      <c r="I51" s="135"/>
    </row>
    <row r="52" spans="1:10" s="7" customFormat="1" ht="24.75" customHeight="1">
      <c r="A52" s="4"/>
      <c r="B52" s="5" t="s">
        <v>3</v>
      </c>
      <c r="C52" s="121" t="s">
        <v>4</v>
      </c>
      <c r="D52" s="121"/>
      <c r="E52" s="6" t="s">
        <v>5</v>
      </c>
      <c r="F52" s="6" t="s">
        <v>114</v>
      </c>
      <c r="G52" s="6" t="s">
        <v>115</v>
      </c>
      <c r="H52" s="5" t="s">
        <v>6</v>
      </c>
      <c r="I52" s="87" t="s">
        <v>7</v>
      </c>
    </row>
    <row r="53" spans="1:10" s="3" customFormat="1" ht="29.25" customHeight="1">
      <c r="A53" s="8"/>
      <c r="B53" s="9" t="s">
        <v>28</v>
      </c>
      <c r="C53" s="116" t="s">
        <v>121</v>
      </c>
      <c r="D53" s="117"/>
      <c r="E53" s="10"/>
      <c r="F53" s="11" t="s">
        <v>316</v>
      </c>
      <c r="G53" s="12"/>
      <c r="H53" s="130">
        <f>E53*G53+E54*G54+E55*G55+E56*G56+E57*G57+E58*G58+E59*G59+E60*G60+E61*G61+E62*G62+E63*G63+E64*G64</f>
        <v>0</v>
      </c>
      <c r="I53" s="95"/>
    </row>
    <row r="54" spans="1:10" s="3" customFormat="1" ht="21" customHeight="1">
      <c r="A54" s="8"/>
      <c r="B54" s="9" t="s">
        <v>29</v>
      </c>
      <c r="C54" s="116" t="s">
        <v>122</v>
      </c>
      <c r="D54" s="117"/>
      <c r="E54" s="10"/>
      <c r="F54" s="11" t="s">
        <v>316</v>
      </c>
      <c r="G54" s="12"/>
      <c r="H54" s="131"/>
      <c r="I54" s="100"/>
    </row>
    <row r="55" spans="1:10" s="3" customFormat="1" ht="21" customHeight="1">
      <c r="A55" s="8"/>
      <c r="B55" s="9" t="s">
        <v>123</v>
      </c>
      <c r="C55" s="116" t="s">
        <v>124</v>
      </c>
      <c r="D55" s="117"/>
      <c r="E55" s="10"/>
      <c r="F55" s="11" t="s">
        <v>316</v>
      </c>
      <c r="G55" s="12"/>
      <c r="H55" s="131"/>
      <c r="I55" s="100"/>
    </row>
    <row r="56" spans="1:10" s="3" customFormat="1" ht="31.5" customHeight="1">
      <c r="A56" s="8"/>
      <c r="B56" s="9" t="s">
        <v>30</v>
      </c>
      <c r="C56" s="116" t="s">
        <v>186</v>
      </c>
      <c r="D56" s="117"/>
      <c r="E56" s="10"/>
      <c r="F56" s="11" t="s">
        <v>316</v>
      </c>
      <c r="G56" s="12"/>
      <c r="H56" s="131"/>
      <c r="I56" s="100"/>
    </row>
    <row r="57" spans="1:10" s="3" customFormat="1" ht="40.5" customHeight="1">
      <c r="A57" s="8"/>
      <c r="B57" s="9" t="s">
        <v>31</v>
      </c>
      <c r="C57" s="116" t="s">
        <v>169</v>
      </c>
      <c r="D57" s="117"/>
      <c r="E57" s="10"/>
      <c r="F57" s="11" t="s">
        <v>316</v>
      </c>
      <c r="G57" s="12"/>
      <c r="H57" s="131"/>
      <c r="I57" s="100"/>
    </row>
    <row r="58" spans="1:10" s="3" customFormat="1" ht="15.75" customHeight="1">
      <c r="A58" s="8"/>
      <c r="B58" s="9" t="s">
        <v>32</v>
      </c>
      <c r="C58" s="116" t="s">
        <v>125</v>
      </c>
      <c r="D58" s="117"/>
      <c r="E58" s="10"/>
      <c r="F58" s="11" t="s">
        <v>316</v>
      </c>
      <c r="G58" s="12"/>
      <c r="H58" s="131"/>
      <c r="I58" s="100"/>
    </row>
    <row r="59" spans="1:10" s="3" customFormat="1" ht="30" customHeight="1">
      <c r="A59" s="8"/>
      <c r="B59" s="9" t="s">
        <v>33</v>
      </c>
      <c r="C59" s="116" t="s">
        <v>170</v>
      </c>
      <c r="D59" s="117"/>
      <c r="E59" s="10"/>
      <c r="F59" s="11" t="s">
        <v>316</v>
      </c>
      <c r="G59" s="12"/>
      <c r="H59" s="131"/>
      <c r="I59" s="100"/>
    </row>
    <row r="60" spans="1:10" s="3" customFormat="1" ht="15.75" customHeight="1">
      <c r="A60" s="8"/>
      <c r="B60" s="9" t="s">
        <v>34</v>
      </c>
      <c r="C60" s="116" t="s">
        <v>171</v>
      </c>
      <c r="D60" s="117"/>
      <c r="E60" s="10"/>
      <c r="F60" s="11" t="s">
        <v>316</v>
      </c>
      <c r="G60" s="12"/>
      <c r="H60" s="131"/>
      <c r="I60" s="100"/>
    </row>
    <row r="61" spans="1:10" s="3" customFormat="1" ht="24" customHeight="1">
      <c r="A61" s="8"/>
      <c r="B61" s="9" t="s">
        <v>35</v>
      </c>
      <c r="C61" s="116" t="s">
        <v>171</v>
      </c>
      <c r="D61" s="117"/>
      <c r="E61" s="10"/>
      <c r="F61" s="11" t="s">
        <v>316</v>
      </c>
      <c r="G61" s="12"/>
      <c r="H61" s="131"/>
      <c r="I61" s="100"/>
    </row>
    <row r="62" spans="1:10" s="3" customFormat="1" ht="15.75" customHeight="1">
      <c r="A62" s="8"/>
      <c r="B62" s="9" t="s">
        <v>36</v>
      </c>
      <c r="C62" s="116" t="s">
        <v>126</v>
      </c>
      <c r="D62" s="117"/>
      <c r="E62" s="10"/>
      <c r="F62" s="11"/>
      <c r="G62" s="12"/>
      <c r="H62" s="131"/>
      <c r="I62" s="100"/>
    </row>
    <row r="63" spans="1:10" s="3" customFormat="1" ht="15.75" customHeight="1">
      <c r="A63" s="8"/>
      <c r="B63" s="9" t="s">
        <v>37</v>
      </c>
      <c r="C63" s="116" t="s">
        <v>127</v>
      </c>
      <c r="D63" s="117"/>
      <c r="E63" s="10"/>
      <c r="F63" s="11" t="s">
        <v>316</v>
      </c>
      <c r="G63" s="12"/>
      <c r="H63" s="131"/>
      <c r="I63" s="100"/>
    </row>
    <row r="64" spans="1:10" s="3" customFormat="1" ht="16.350000000000001" customHeight="1">
      <c r="A64" s="8"/>
      <c r="B64" s="9" t="s">
        <v>14</v>
      </c>
      <c r="C64" s="116" t="s">
        <v>175</v>
      </c>
      <c r="D64" s="117"/>
      <c r="E64" s="16"/>
      <c r="F64" s="16"/>
      <c r="G64" s="16"/>
      <c r="H64" s="132"/>
      <c r="I64" s="93"/>
    </row>
    <row r="65" spans="1:10" s="70" customFormat="1" ht="16.350000000000001" customHeight="1">
      <c r="A65" s="68"/>
      <c r="B65" s="69" t="s">
        <v>226</v>
      </c>
      <c r="C65" s="116" t="s">
        <v>255</v>
      </c>
      <c r="D65" s="117"/>
      <c r="E65" s="73"/>
      <c r="F65" s="16"/>
      <c r="G65" s="12"/>
      <c r="H65" s="67">
        <f>E65*G65</f>
        <v>0</v>
      </c>
      <c r="I65" s="91"/>
    </row>
    <row r="66" spans="1:10" s="3" customFormat="1" ht="16.350000000000001" customHeight="1">
      <c r="A66" s="8"/>
      <c r="B66" s="53" t="s">
        <v>226</v>
      </c>
      <c r="C66" s="116" t="s">
        <v>119</v>
      </c>
      <c r="D66" s="117"/>
      <c r="E66" s="16"/>
      <c r="F66" s="16"/>
      <c r="G66" s="16"/>
      <c r="H66" s="54">
        <f>E66*G66</f>
        <v>0</v>
      </c>
      <c r="I66" s="93"/>
    </row>
    <row r="67" spans="1:10" s="3" customFormat="1" ht="16.350000000000001" customHeight="1">
      <c r="A67" s="8"/>
      <c r="B67" s="53" t="s">
        <v>272</v>
      </c>
      <c r="C67" s="116" t="s">
        <v>119</v>
      </c>
      <c r="D67" s="117"/>
      <c r="E67" s="16"/>
      <c r="F67" s="16"/>
      <c r="G67" s="16"/>
      <c r="H67" s="54">
        <f>E67*G67</f>
        <v>0</v>
      </c>
      <c r="I67" s="93"/>
    </row>
    <row r="68" spans="1:10" s="3" customFormat="1" ht="16.350000000000001" customHeight="1">
      <c r="A68" s="8"/>
      <c r="B68" s="53" t="s">
        <v>272</v>
      </c>
      <c r="C68" s="116" t="s">
        <v>119</v>
      </c>
      <c r="D68" s="117"/>
      <c r="E68" s="16"/>
      <c r="F68" s="16"/>
      <c r="G68" s="16"/>
      <c r="H68" s="54">
        <f>E68*G68</f>
        <v>0</v>
      </c>
      <c r="I68" s="93"/>
    </row>
    <row r="69" spans="1:10" s="3" customFormat="1" ht="16.350000000000001" customHeight="1">
      <c r="A69" s="15"/>
      <c r="B69" s="128" t="s">
        <v>38</v>
      </c>
      <c r="C69" s="128"/>
      <c r="D69" s="128"/>
      <c r="E69" s="128"/>
      <c r="F69" s="128"/>
      <c r="G69" s="128"/>
      <c r="H69" s="128"/>
      <c r="I69" s="92">
        <f>SUM(H53:H68)</f>
        <v>0</v>
      </c>
      <c r="J69" s="36"/>
    </row>
    <row r="70" spans="1:10" s="3" customFormat="1" ht="12.75" customHeight="1">
      <c r="A70" s="133" t="s">
        <v>39</v>
      </c>
      <c r="B70" s="134"/>
      <c r="C70" s="134"/>
      <c r="D70" s="134"/>
      <c r="E70" s="134"/>
      <c r="F70" s="134"/>
      <c r="G70" s="134"/>
      <c r="H70" s="134"/>
      <c r="I70" s="135"/>
    </row>
    <row r="71" spans="1:10" s="7" customFormat="1" ht="16.5">
      <c r="A71" s="4"/>
      <c r="B71" s="5" t="s">
        <v>3</v>
      </c>
      <c r="C71" s="121" t="s">
        <v>4</v>
      </c>
      <c r="D71" s="121"/>
      <c r="E71" s="6" t="s">
        <v>5</v>
      </c>
      <c r="F71" s="6" t="s">
        <v>114</v>
      </c>
      <c r="G71" s="6" t="s">
        <v>115</v>
      </c>
      <c r="H71" s="5" t="s">
        <v>6</v>
      </c>
      <c r="I71" s="87" t="s">
        <v>7</v>
      </c>
    </row>
    <row r="72" spans="1:10" s="3" customFormat="1" ht="82.5" customHeight="1">
      <c r="A72" s="8"/>
      <c r="B72" s="9" t="s">
        <v>40</v>
      </c>
      <c r="C72" s="116" t="s">
        <v>128</v>
      </c>
      <c r="D72" s="117"/>
      <c r="E72" s="10"/>
      <c r="F72" s="11" t="s">
        <v>315</v>
      </c>
      <c r="G72" s="12"/>
      <c r="H72" s="130">
        <f>E72*G72+E73*G73+E74*G74+E75*G75+E76*G76+E77*G77+E78*G78+E79*G79+E80*G80+E81*G81+E82*G82+E83*G83+E84*G84</f>
        <v>0</v>
      </c>
      <c r="I72" s="95"/>
    </row>
    <row r="73" spans="1:10" s="3" customFormat="1" ht="39" customHeight="1">
      <c r="A73" s="8"/>
      <c r="B73" s="9" t="s">
        <v>129</v>
      </c>
      <c r="C73" s="116" t="s">
        <v>130</v>
      </c>
      <c r="D73" s="117"/>
      <c r="E73" s="10"/>
      <c r="F73" s="11"/>
      <c r="G73" s="12"/>
      <c r="H73" s="131"/>
      <c r="I73" s="100"/>
    </row>
    <row r="74" spans="1:10" s="3" customFormat="1" ht="23.25" customHeight="1">
      <c r="A74" s="8"/>
      <c r="B74" s="9" t="s">
        <v>41</v>
      </c>
      <c r="C74" s="116" t="s">
        <v>283</v>
      </c>
      <c r="D74" s="117"/>
      <c r="E74" s="10"/>
      <c r="F74" s="11"/>
      <c r="G74" s="12"/>
      <c r="H74" s="131"/>
      <c r="I74" s="100"/>
    </row>
    <row r="75" spans="1:10" s="3" customFormat="1" ht="23.25" customHeight="1">
      <c r="A75" s="8"/>
      <c r="B75" s="79" t="s">
        <v>322</v>
      </c>
      <c r="C75" s="141" t="s">
        <v>132</v>
      </c>
      <c r="D75" s="142"/>
      <c r="E75" s="80"/>
      <c r="F75" s="81" t="s">
        <v>316</v>
      </c>
      <c r="G75" s="82"/>
      <c r="H75" s="131"/>
      <c r="I75" s="100"/>
    </row>
    <row r="76" spans="1:10" s="3" customFormat="1" ht="15.75" customHeight="1">
      <c r="A76" s="8"/>
      <c r="B76" s="9" t="s">
        <v>131</v>
      </c>
      <c r="C76" s="116" t="s">
        <v>132</v>
      </c>
      <c r="D76" s="117"/>
      <c r="E76" s="10"/>
      <c r="F76" s="11"/>
      <c r="G76" s="12"/>
      <c r="H76" s="131"/>
      <c r="I76" s="100"/>
    </row>
    <row r="77" spans="1:10" s="3" customFormat="1" ht="16.350000000000001" customHeight="1">
      <c r="A77" s="8"/>
      <c r="B77" s="9" t="s">
        <v>42</v>
      </c>
      <c r="C77" s="116" t="s">
        <v>132</v>
      </c>
      <c r="D77" s="117"/>
      <c r="E77" s="10"/>
      <c r="F77" s="11"/>
      <c r="G77" s="12"/>
      <c r="H77" s="131"/>
      <c r="I77" s="100"/>
    </row>
    <row r="78" spans="1:10" s="3" customFormat="1" ht="29.25" customHeight="1">
      <c r="A78" s="8"/>
      <c r="B78" s="9" t="s">
        <v>43</v>
      </c>
      <c r="C78" s="116" t="s">
        <v>133</v>
      </c>
      <c r="D78" s="117"/>
      <c r="E78" s="10"/>
      <c r="F78" s="11"/>
      <c r="G78" s="12"/>
      <c r="H78" s="131"/>
      <c r="I78" s="100"/>
    </row>
    <row r="79" spans="1:10" s="3" customFormat="1" ht="16.350000000000001" customHeight="1">
      <c r="A79" s="8"/>
      <c r="B79" s="9" t="s">
        <v>44</v>
      </c>
      <c r="C79" s="116" t="s">
        <v>132</v>
      </c>
      <c r="D79" s="117"/>
      <c r="E79" s="10"/>
      <c r="F79" s="11"/>
      <c r="G79" s="12"/>
      <c r="H79" s="131"/>
      <c r="I79" s="100"/>
    </row>
    <row r="80" spans="1:10" s="3" customFormat="1" ht="18.75" customHeight="1">
      <c r="A80" s="8"/>
      <c r="B80" s="18" t="s">
        <v>134</v>
      </c>
      <c r="C80" s="116" t="s">
        <v>132</v>
      </c>
      <c r="D80" s="117"/>
      <c r="E80" s="10"/>
      <c r="F80" s="11"/>
      <c r="G80" s="12"/>
      <c r="H80" s="131"/>
      <c r="I80" s="100"/>
    </row>
    <row r="81" spans="1:10" s="3" customFormat="1" ht="18.75" customHeight="1">
      <c r="A81" s="8"/>
      <c r="B81" s="83" t="s">
        <v>323</v>
      </c>
      <c r="C81" s="141" t="s">
        <v>324</v>
      </c>
      <c r="D81" s="142"/>
      <c r="E81" s="80"/>
      <c r="F81" s="81" t="s">
        <v>316</v>
      </c>
      <c r="G81" s="82"/>
      <c r="H81" s="131"/>
      <c r="I81" s="100"/>
    </row>
    <row r="82" spans="1:10" s="3" customFormat="1" ht="16.350000000000001" customHeight="1">
      <c r="A82" s="8"/>
      <c r="B82" s="9" t="s">
        <v>176</v>
      </c>
      <c r="C82" s="116" t="s">
        <v>132</v>
      </c>
      <c r="D82" s="117"/>
      <c r="E82" s="73"/>
      <c r="F82" s="16"/>
      <c r="G82" s="77"/>
      <c r="H82" s="131"/>
      <c r="I82" s="93"/>
    </row>
    <row r="83" spans="1:10" s="3" customFormat="1" ht="16.350000000000001" customHeight="1">
      <c r="A83" s="8"/>
      <c r="B83" s="79" t="s">
        <v>14</v>
      </c>
      <c r="C83" s="141" t="s">
        <v>325</v>
      </c>
      <c r="D83" s="142"/>
      <c r="E83" s="84"/>
      <c r="F83" s="81" t="s">
        <v>316</v>
      </c>
      <c r="G83" s="82"/>
      <c r="H83" s="131"/>
      <c r="I83" s="93"/>
    </row>
    <row r="84" spans="1:10" s="3" customFormat="1" ht="16.350000000000001" customHeight="1">
      <c r="A84" s="8"/>
      <c r="B84" s="79" t="s">
        <v>14</v>
      </c>
      <c r="C84" s="141" t="s">
        <v>326</v>
      </c>
      <c r="D84" s="142"/>
      <c r="E84" s="84"/>
      <c r="F84" s="81" t="s">
        <v>316</v>
      </c>
      <c r="G84" s="82"/>
      <c r="H84" s="131"/>
      <c r="I84" s="93"/>
    </row>
    <row r="85" spans="1:10" s="3" customFormat="1" ht="16.350000000000001" customHeight="1">
      <c r="A85" s="8"/>
      <c r="B85" s="30" t="s">
        <v>14</v>
      </c>
      <c r="C85" s="116" t="s">
        <v>177</v>
      </c>
      <c r="D85" s="117"/>
      <c r="E85" s="16"/>
      <c r="F85" s="16"/>
      <c r="G85" s="16"/>
      <c r="H85" s="132"/>
      <c r="I85" s="93"/>
    </row>
    <row r="86" spans="1:10" s="3" customFormat="1" ht="32.25" customHeight="1">
      <c r="A86" s="8"/>
      <c r="B86" s="45" t="s">
        <v>14</v>
      </c>
      <c r="C86" s="143" t="s">
        <v>295</v>
      </c>
      <c r="D86" s="144"/>
      <c r="E86" s="76"/>
      <c r="F86" s="44"/>
      <c r="G86" s="75"/>
      <c r="H86" s="50">
        <f>E86*G86</f>
        <v>0</v>
      </c>
      <c r="I86" s="93"/>
    </row>
    <row r="87" spans="1:10" s="3" customFormat="1" ht="16.350000000000001" customHeight="1">
      <c r="A87" s="15"/>
      <c r="B87" s="128" t="s">
        <v>45</v>
      </c>
      <c r="C87" s="128"/>
      <c r="D87" s="128"/>
      <c r="E87" s="128"/>
      <c r="F87" s="128"/>
      <c r="G87" s="128"/>
      <c r="H87" s="128"/>
      <c r="I87" s="92">
        <f>SUM(H72:H86)</f>
        <v>0</v>
      </c>
      <c r="J87" s="36"/>
    </row>
    <row r="88" spans="1:10" s="3" customFormat="1" ht="12.75" customHeight="1">
      <c r="A88" s="133" t="s">
        <v>46</v>
      </c>
      <c r="B88" s="134"/>
      <c r="C88" s="134"/>
      <c r="D88" s="134"/>
      <c r="E88" s="134"/>
      <c r="F88" s="134"/>
      <c r="G88" s="134"/>
      <c r="H88" s="134"/>
      <c r="I88" s="135"/>
    </row>
    <row r="89" spans="1:10" s="7" customFormat="1" ht="16.5">
      <c r="A89" s="4"/>
      <c r="B89" s="5" t="s">
        <v>3</v>
      </c>
      <c r="C89" s="121" t="s">
        <v>4</v>
      </c>
      <c r="D89" s="121"/>
      <c r="E89" s="6" t="s">
        <v>5</v>
      </c>
      <c r="F89" s="6" t="s">
        <v>114</v>
      </c>
      <c r="G89" s="6" t="s">
        <v>115</v>
      </c>
      <c r="H89" s="5" t="s">
        <v>6</v>
      </c>
      <c r="I89" s="87" t="s">
        <v>7</v>
      </c>
    </row>
    <row r="90" spans="1:10" s="3" customFormat="1" ht="28.5" customHeight="1">
      <c r="A90" s="8"/>
      <c r="B90" s="9" t="s">
        <v>135</v>
      </c>
      <c r="C90" s="116" t="s">
        <v>136</v>
      </c>
      <c r="D90" s="117"/>
      <c r="E90" s="10"/>
      <c r="F90" s="11" t="s">
        <v>318</v>
      </c>
      <c r="G90" s="12"/>
      <c r="H90" s="130">
        <f>E90*G90+E91*G91+E92*G92+E93*G93+E94*G94+E95*G95</f>
        <v>0</v>
      </c>
      <c r="I90" s="95"/>
    </row>
    <row r="91" spans="1:10" s="3" customFormat="1" ht="27" customHeight="1">
      <c r="A91" s="8"/>
      <c r="B91" s="9" t="s">
        <v>137</v>
      </c>
      <c r="C91" s="116" t="s">
        <v>138</v>
      </c>
      <c r="D91" s="117"/>
      <c r="E91" s="10"/>
      <c r="F91" s="11" t="s">
        <v>315</v>
      </c>
      <c r="G91" s="12"/>
      <c r="H91" s="131"/>
      <c r="I91" s="100"/>
    </row>
    <row r="92" spans="1:10" s="3" customFormat="1" ht="21" customHeight="1">
      <c r="A92" s="8"/>
      <c r="B92" s="9" t="s">
        <v>139</v>
      </c>
      <c r="C92" s="116" t="s">
        <v>140</v>
      </c>
      <c r="D92" s="117"/>
      <c r="E92" s="10"/>
      <c r="F92" s="11"/>
      <c r="G92" s="12"/>
      <c r="H92" s="131"/>
      <c r="I92" s="100"/>
    </row>
    <row r="93" spans="1:10" s="3" customFormat="1" ht="18" customHeight="1">
      <c r="A93" s="8"/>
      <c r="B93" s="9" t="s">
        <v>90</v>
      </c>
      <c r="C93" s="116" t="s">
        <v>141</v>
      </c>
      <c r="D93" s="117"/>
      <c r="E93" s="10"/>
      <c r="F93" s="11"/>
      <c r="G93" s="12"/>
      <c r="H93" s="131"/>
      <c r="I93" s="100"/>
    </row>
    <row r="94" spans="1:10" s="3" customFormat="1" ht="18" customHeight="1">
      <c r="A94" s="8"/>
      <c r="B94" s="9" t="s">
        <v>142</v>
      </c>
      <c r="C94" s="116" t="s">
        <v>143</v>
      </c>
      <c r="D94" s="117"/>
      <c r="E94" s="10"/>
      <c r="F94" s="11" t="s">
        <v>315</v>
      </c>
      <c r="G94" s="12"/>
      <c r="H94" s="131"/>
      <c r="I94" s="100"/>
    </row>
    <row r="95" spans="1:10" s="3" customFormat="1" ht="15.75" customHeight="1">
      <c r="A95" s="8"/>
      <c r="B95" s="9" t="s">
        <v>144</v>
      </c>
      <c r="C95" s="116" t="s">
        <v>132</v>
      </c>
      <c r="D95" s="117"/>
      <c r="E95" s="10"/>
      <c r="F95" s="11"/>
      <c r="G95" s="12"/>
      <c r="H95" s="132"/>
      <c r="I95" s="100"/>
    </row>
    <row r="96" spans="1:10" s="3" customFormat="1" ht="16.350000000000001" customHeight="1">
      <c r="A96" s="14"/>
      <c r="B96" s="128" t="s">
        <v>47</v>
      </c>
      <c r="C96" s="128"/>
      <c r="D96" s="128"/>
      <c r="E96" s="128"/>
      <c r="F96" s="128"/>
      <c r="G96" s="128"/>
      <c r="H96" s="128"/>
      <c r="I96" s="92">
        <f>SUM(H90)</f>
        <v>0</v>
      </c>
      <c r="J96" s="36"/>
    </row>
    <row r="97" spans="1:10" s="3" customFormat="1" ht="12.75" customHeight="1">
      <c r="A97" s="133" t="s">
        <v>48</v>
      </c>
      <c r="B97" s="134"/>
      <c r="C97" s="134"/>
      <c r="D97" s="134"/>
      <c r="E97" s="134"/>
      <c r="F97" s="134"/>
      <c r="G97" s="134"/>
      <c r="H97" s="134"/>
      <c r="I97" s="135"/>
    </row>
    <row r="98" spans="1:10" s="7" customFormat="1" ht="16.5">
      <c r="A98" s="4"/>
      <c r="B98" s="5" t="s">
        <v>3</v>
      </c>
      <c r="C98" s="147" t="s">
        <v>4</v>
      </c>
      <c r="D98" s="147"/>
      <c r="E98" s="6" t="s">
        <v>5</v>
      </c>
      <c r="F98" s="6" t="s">
        <v>114</v>
      </c>
      <c r="G98" s="6" t="s">
        <v>115</v>
      </c>
      <c r="H98" s="5" t="s">
        <v>6</v>
      </c>
      <c r="I98" s="87" t="s">
        <v>7</v>
      </c>
    </row>
    <row r="99" spans="1:10" s="3" customFormat="1" ht="20.25" customHeight="1">
      <c r="A99" s="8"/>
      <c r="B99" s="9" t="s">
        <v>49</v>
      </c>
      <c r="C99" s="116" t="s">
        <v>237</v>
      </c>
      <c r="D99" s="117"/>
      <c r="E99" s="10"/>
      <c r="F99" s="11" t="s">
        <v>316</v>
      </c>
      <c r="G99" s="12"/>
      <c r="H99" s="130">
        <f>E99*G99+E100*G100+E101*G101+E102*G102+E103*G103+E104*G104+E105*G105+E106*G106+E107*G107</f>
        <v>0</v>
      </c>
      <c r="I99" s="95"/>
    </row>
    <row r="100" spans="1:10" s="3" customFormat="1" ht="15.75" customHeight="1">
      <c r="A100" s="8"/>
      <c r="B100" s="9" t="s">
        <v>145</v>
      </c>
      <c r="C100" s="116" t="s">
        <v>127</v>
      </c>
      <c r="D100" s="117"/>
      <c r="E100" s="10"/>
      <c r="F100" s="11" t="s">
        <v>316</v>
      </c>
      <c r="G100" s="12"/>
      <c r="H100" s="131"/>
      <c r="I100" s="100"/>
    </row>
    <row r="101" spans="1:10" s="3" customFormat="1" ht="30.75" customHeight="1">
      <c r="A101" s="8"/>
      <c r="B101" s="9" t="s">
        <v>146</v>
      </c>
      <c r="C101" s="145" t="s">
        <v>187</v>
      </c>
      <c r="D101" s="146"/>
      <c r="E101" s="10"/>
      <c r="F101" s="11" t="s">
        <v>316</v>
      </c>
      <c r="G101" s="12"/>
      <c r="H101" s="131"/>
      <c r="I101" s="100"/>
    </row>
    <row r="102" spans="1:10" s="3" customFormat="1" ht="30" customHeight="1">
      <c r="A102" s="8"/>
      <c r="B102" s="18" t="s">
        <v>147</v>
      </c>
      <c r="C102" s="145" t="s">
        <v>188</v>
      </c>
      <c r="D102" s="146"/>
      <c r="E102" s="10"/>
      <c r="F102" s="11"/>
      <c r="G102" s="12"/>
      <c r="H102" s="131"/>
      <c r="I102" s="100"/>
    </row>
    <row r="103" spans="1:10" s="3" customFormat="1" ht="15.75" customHeight="1">
      <c r="A103" s="8"/>
      <c r="B103" s="9" t="s">
        <v>148</v>
      </c>
      <c r="C103" s="116" t="s">
        <v>127</v>
      </c>
      <c r="D103" s="117"/>
      <c r="E103" s="10"/>
      <c r="F103" s="11" t="s">
        <v>316</v>
      </c>
      <c r="G103" s="12"/>
      <c r="H103" s="131"/>
      <c r="I103" s="100"/>
    </row>
    <row r="104" spans="1:10" s="3" customFormat="1" ht="27.75" customHeight="1">
      <c r="A104" s="8"/>
      <c r="B104" s="9" t="s">
        <v>50</v>
      </c>
      <c r="C104" s="116" t="s">
        <v>189</v>
      </c>
      <c r="D104" s="117"/>
      <c r="E104" s="10"/>
      <c r="F104" s="11" t="s">
        <v>316</v>
      </c>
      <c r="G104" s="12"/>
      <c r="H104" s="131"/>
      <c r="I104" s="100"/>
    </row>
    <row r="105" spans="1:10" s="3" customFormat="1" ht="16.350000000000001" customHeight="1">
      <c r="A105" s="8"/>
      <c r="B105" s="9" t="s">
        <v>178</v>
      </c>
      <c r="C105" s="116" t="s">
        <v>179</v>
      </c>
      <c r="D105" s="117"/>
      <c r="E105" s="16"/>
      <c r="F105" s="16"/>
      <c r="G105" s="16"/>
      <c r="H105" s="131"/>
      <c r="I105" s="93"/>
    </row>
    <row r="106" spans="1:10" s="3" customFormat="1" ht="16.350000000000001" customHeight="1">
      <c r="A106" s="8"/>
      <c r="B106" s="79" t="s">
        <v>320</v>
      </c>
      <c r="C106" s="141" t="s">
        <v>321</v>
      </c>
      <c r="D106" s="142"/>
      <c r="E106" s="85"/>
      <c r="F106" s="81" t="s">
        <v>316</v>
      </c>
      <c r="G106" s="12"/>
      <c r="H106" s="131"/>
      <c r="I106" s="93"/>
    </row>
    <row r="107" spans="1:10" s="3" customFormat="1" ht="16.350000000000001" customHeight="1">
      <c r="A107" s="8"/>
      <c r="B107" s="30" t="s">
        <v>180</v>
      </c>
      <c r="C107" s="116" t="s">
        <v>127</v>
      </c>
      <c r="D107" s="117"/>
      <c r="E107" s="72"/>
      <c r="F107" s="16"/>
      <c r="G107" s="12"/>
      <c r="H107" s="132"/>
      <c r="I107" s="93"/>
    </row>
    <row r="108" spans="1:10" s="3" customFormat="1" ht="16.350000000000001" customHeight="1">
      <c r="A108" s="14"/>
      <c r="B108" s="128" t="s">
        <v>51</v>
      </c>
      <c r="C108" s="128"/>
      <c r="D108" s="128"/>
      <c r="E108" s="128"/>
      <c r="F108" s="128"/>
      <c r="G108" s="128"/>
      <c r="H108" s="128"/>
      <c r="I108" s="92">
        <f>SUM(H99)</f>
        <v>0</v>
      </c>
      <c r="J108" s="36"/>
    </row>
    <row r="109" spans="1:10" s="3" customFormat="1" ht="12.75" customHeight="1">
      <c r="A109" s="133" t="s">
        <v>52</v>
      </c>
      <c r="B109" s="134"/>
      <c r="C109" s="134"/>
      <c r="D109" s="134"/>
      <c r="E109" s="134"/>
      <c r="F109" s="134"/>
      <c r="G109" s="134"/>
      <c r="H109" s="134"/>
      <c r="I109" s="135"/>
    </row>
    <row r="110" spans="1:10" s="7" customFormat="1" ht="16.5">
      <c r="A110" s="4"/>
      <c r="B110" s="5" t="s">
        <v>3</v>
      </c>
      <c r="C110" s="121" t="s">
        <v>4</v>
      </c>
      <c r="D110" s="121"/>
      <c r="E110" s="6" t="s">
        <v>5</v>
      </c>
      <c r="F110" s="6" t="s">
        <v>114</v>
      </c>
      <c r="G110" s="6" t="s">
        <v>115</v>
      </c>
      <c r="H110" s="5" t="s">
        <v>6</v>
      </c>
      <c r="I110" s="87" t="s">
        <v>7</v>
      </c>
    </row>
    <row r="111" spans="1:10" s="3" customFormat="1" ht="53.25" customHeight="1">
      <c r="A111" s="8"/>
      <c r="B111" s="9" t="s">
        <v>149</v>
      </c>
      <c r="C111" s="116" t="s">
        <v>239</v>
      </c>
      <c r="D111" s="117"/>
      <c r="E111" s="10"/>
      <c r="F111" s="11" t="s">
        <v>315</v>
      </c>
      <c r="G111" s="12"/>
      <c r="H111" s="130">
        <f>E111*G111+E112*G112</f>
        <v>0</v>
      </c>
      <c r="I111" s="95"/>
    </row>
    <row r="112" spans="1:10" s="3" customFormat="1" ht="30.75" customHeight="1">
      <c r="A112" s="8"/>
      <c r="B112" s="9" t="s">
        <v>150</v>
      </c>
      <c r="C112" s="116" t="s">
        <v>151</v>
      </c>
      <c r="D112" s="117"/>
      <c r="E112" s="10"/>
      <c r="F112" s="11" t="s">
        <v>315</v>
      </c>
      <c r="G112" s="12"/>
      <c r="H112" s="132"/>
      <c r="I112" s="100"/>
    </row>
    <row r="113" spans="1:10" s="3" customFormat="1" ht="16.350000000000001" customHeight="1">
      <c r="A113" s="15"/>
      <c r="B113" s="128" t="s">
        <v>53</v>
      </c>
      <c r="C113" s="128"/>
      <c r="D113" s="128"/>
      <c r="E113" s="128"/>
      <c r="F113" s="128"/>
      <c r="G113" s="128"/>
      <c r="H113" s="128"/>
      <c r="I113" s="92">
        <f>SUM(H111)</f>
        <v>0</v>
      </c>
      <c r="J113" s="36"/>
    </row>
    <row r="114" spans="1:10" s="3" customFormat="1" ht="12.75" customHeight="1">
      <c r="A114" s="133" t="s">
        <v>54</v>
      </c>
      <c r="B114" s="134"/>
      <c r="C114" s="134"/>
      <c r="D114" s="134"/>
      <c r="E114" s="134"/>
      <c r="F114" s="134"/>
      <c r="G114" s="134"/>
      <c r="H114" s="134"/>
      <c r="I114" s="135"/>
    </row>
    <row r="115" spans="1:10" s="7" customFormat="1" ht="16.5">
      <c r="A115" s="4"/>
      <c r="B115" s="5" t="s">
        <v>3</v>
      </c>
      <c r="C115" s="121" t="s">
        <v>4</v>
      </c>
      <c r="D115" s="121"/>
      <c r="E115" s="6" t="s">
        <v>5</v>
      </c>
      <c r="F115" s="6" t="s">
        <v>114</v>
      </c>
      <c r="G115" s="6" t="s">
        <v>115</v>
      </c>
      <c r="H115" s="5" t="s">
        <v>6</v>
      </c>
      <c r="I115" s="87" t="s">
        <v>7</v>
      </c>
    </row>
    <row r="116" spans="1:10" s="3" customFormat="1" ht="40.5" customHeight="1">
      <c r="A116" s="8"/>
      <c r="B116" s="9" t="s">
        <v>108</v>
      </c>
      <c r="C116" s="116" t="s">
        <v>196</v>
      </c>
      <c r="D116" s="122"/>
      <c r="E116" s="10"/>
      <c r="F116" s="11"/>
      <c r="G116" s="12"/>
      <c r="H116" s="139">
        <f>E116*G116+E117*G117+E118*G118+E119*G119</f>
        <v>0</v>
      </c>
      <c r="I116" s="95"/>
    </row>
    <row r="117" spans="1:10" s="3" customFormat="1" ht="17.25" customHeight="1">
      <c r="A117" s="8"/>
      <c r="B117" s="9" t="s">
        <v>152</v>
      </c>
      <c r="C117" s="116" t="s">
        <v>153</v>
      </c>
      <c r="D117" s="117"/>
      <c r="E117" s="10"/>
      <c r="F117" s="11"/>
      <c r="G117" s="12"/>
      <c r="H117" s="148"/>
      <c r="I117" s="100"/>
    </row>
    <row r="118" spans="1:10" s="3" customFormat="1" ht="17.25" customHeight="1">
      <c r="A118" s="8"/>
      <c r="B118" s="9" t="s">
        <v>154</v>
      </c>
      <c r="C118" s="116" t="s">
        <v>153</v>
      </c>
      <c r="D118" s="117"/>
      <c r="E118" s="10"/>
      <c r="F118" s="11"/>
      <c r="G118" s="12"/>
      <c r="H118" s="148"/>
      <c r="I118" s="100"/>
    </row>
    <row r="119" spans="1:10" s="3" customFormat="1" ht="17.25" customHeight="1">
      <c r="A119" s="8"/>
      <c r="B119" s="9" t="s">
        <v>155</v>
      </c>
      <c r="C119" s="116" t="s">
        <v>153</v>
      </c>
      <c r="D119" s="117"/>
      <c r="E119" s="10"/>
      <c r="F119" s="11"/>
      <c r="G119" s="12"/>
      <c r="H119" s="140"/>
      <c r="I119" s="100"/>
    </row>
    <row r="120" spans="1:10" s="3" customFormat="1" ht="17.25" customHeight="1">
      <c r="A120" s="8"/>
      <c r="B120" s="53" t="s">
        <v>198</v>
      </c>
      <c r="C120" s="116" t="s">
        <v>236</v>
      </c>
      <c r="D120" s="117"/>
      <c r="E120" s="10"/>
      <c r="F120" s="11"/>
      <c r="G120" s="12"/>
      <c r="H120" s="55">
        <f>E120*G120</f>
        <v>0</v>
      </c>
      <c r="I120" s="100"/>
    </row>
    <row r="121" spans="1:10" s="3" customFormat="1" ht="15">
      <c r="A121" s="8"/>
      <c r="B121" s="42" t="s">
        <v>273</v>
      </c>
      <c r="C121" s="116" t="s">
        <v>236</v>
      </c>
      <c r="D121" s="117"/>
      <c r="E121" s="10"/>
      <c r="F121" s="11"/>
      <c r="G121" s="12"/>
      <c r="H121" s="31">
        <f>E121*G121</f>
        <v>0</v>
      </c>
      <c r="I121" s="100"/>
    </row>
    <row r="122" spans="1:10" s="3" customFormat="1" ht="16.350000000000001" customHeight="1">
      <c r="A122" s="14"/>
      <c r="B122" s="128" t="s">
        <v>55</v>
      </c>
      <c r="C122" s="128"/>
      <c r="D122" s="128"/>
      <c r="E122" s="128"/>
      <c r="F122" s="128"/>
      <c r="G122" s="128"/>
      <c r="H122" s="128"/>
      <c r="I122" s="92">
        <f>SUM(H116:H121)</f>
        <v>0</v>
      </c>
      <c r="J122" s="36"/>
    </row>
    <row r="123" spans="1:10" s="3" customFormat="1" ht="12.75" customHeight="1">
      <c r="A123" s="133" t="s">
        <v>56</v>
      </c>
      <c r="B123" s="134"/>
      <c r="C123" s="134"/>
      <c r="D123" s="134"/>
      <c r="E123" s="134"/>
      <c r="F123" s="134"/>
      <c r="G123" s="134"/>
      <c r="H123" s="134"/>
      <c r="I123" s="135"/>
    </row>
    <row r="124" spans="1:10" s="7" customFormat="1" ht="16.5">
      <c r="A124" s="4"/>
      <c r="B124" s="5" t="s">
        <v>3</v>
      </c>
      <c r="C124" s="121" t="s">
        <v>4</v>
      </c>
      <c r="D124" s="121"/>
      <c r="E124" s="6" t="s">
        <v>5</v>
      </c>
      <c r="F124" s="6" t="s">
        <v>114</v>
      </c>
      <c r="G124" s="6" t="s">
        <v>115</v>
      </c>
      <c r="H124" s="5" t="s">
        <v>6</v>
      </c>
      <c r="I124" s="87" t="s">
        <v>7</v>
      </c>
    </row>
    <row r="125" spans="1:10" s="3" customFormat="1" ht="42.75" customHeight="1">
      <c r="A125" s="8"/>
      <c r="B125" s="9" t="s">
        <v>57</v>
      </c>
      <c r="C125" s="116" t="s">
        <v>238</v>
      </c>
      <c r="D125" s="117"/>
      <c r="E125" s="10"/>
      <c r="F125" s="11" t="s">
        <v>315</v>
      </c>
      <c r="G125" s="12"/>
      <c r="H125" s="130">
        <f>E125*G125+E126*G126</f>
        <v>0</v>
      </c>
      <c r="I125" s="95"/>
    </row>
    <row r="126" spans="1:10" s="3" customFormat="1" ht="21.75" customHeight="1">
      <c r="A126" s="8"/>
      <c r="B126" s="9" t="s">
        <v>58</v>
      </c>
      <c r="C126" s="116" t="s">
        <v>156</v>
      </c>
      <c r="D126" s="117"/>
      <c r="E126" s="10"/>
      <c r="F126" s="11" t="s">
        <v>315</v>
      </c>
      <c r="G126" s="12"/>
      <c r="H126" s="132"/>
      <c r="I126" s="100"/>
    </row>
    <row r="127" spans="1:10" s="3" customFormat="1" ht="16.350000000000001" customHeight="1">
      <c r="A127" s="15"/>
      <c r="B127" s="128" t="s">
        <v>59</v>
      </c>
      <c r="C127" s="128"/>
      <c r="D127" s="128"/>
      <c r="E127" s="128"/>
      <c r="F127" s="128"/>
      <c r="G127" s="128"/>
      <c r="H127" s="128"/>
      <c r="I127" s="92">
        <f>SUM(H125)</f>
        <v>0</v>
      </c>
      <c r="J127" s="36"/>
    </row>
    <row r="128" spans="1:10" s="3" customFormat="1" ht="12.75" customHeight="1">
      <c r="A128" s="133" t="s">
        <v>60</v>
      </c>
      <c r="B128" s="134"/>
      <c r="C128" s="134"/>
      <c r="D128" s="134"/>
      <c r="E128" s="134"/>
      <c r="F128" s="134"/>
      <c r="G128" s="134"/>
      <c r="H128" s="134"/>
      <c r="I128" s="135"/>
    </row>
    <row r="129" spans="1:10" s="7" customFormat="1" ht="16.5">
      <c r="A129" s="4"/>
      <c r="B129" s="5" t="s">
        <v>3</v>
      </c>
      <c r="C129" s="121" t="s">
        <v>4</v>
      </c>
      <c r="D129" s="121"/>
      <c r="E129" s="6" t="s">
        <v>5</v>
      </c>
      <c r="F129" s="6" t="s">
        <v>114</v>
      </c>
      <c r="G129" s="6" t="s">
        <v>115</v>
      </c>
      <c r="H129" s="5" t="s">
        <v>6</v>
      </c>
      <c r="I129" s="87" t="s">
        <v>7</v>
      </c>
    </row>
    <row r="130" spans="1:10" s="3" customFormat="1" ht="37.5" customHeight="1">
      <c r="A130" s="8"/>
      <c r="B130" s="9" t="s">
        <v>61</v>
      </c>
      <c r="C130" s="116" t="s">
        <v>190</v>
      </c>
      <c r="D130" s="122"/>
      <c r="E130" s="10"/>
      <c r="F130" s="11" t="s">
        <v>316</v>
      </c>
      <c r="G130" s="12"/>
      <c r="H130" s="130">
        <f>E130*G130+E131*G131+E132*G132</f>
        <v>0</v>
      </c>
      <c r="I130" s="95"/>
    </row>
    <row r="131" spans="1:10" s="3" customFormat="1" ht="25.5" customHeight="1">
      <c r="A131" s="8"/>
      <c r="B131" s="9" t="s">
        <v>182</v>
      </c>
      <c r="C131" s="116" t="s">
        <v>181</v>
      </c>
      <c r="D131" s="117"/>
      <c r="E131" s="10"/>
      <c r="F131" s="11" t="s">
        <v>316</v>
      </c>
      <c r="G131" s="12"/>
      <c r="H131" s="131"/>
      <c r="I131" s="100"/>
    </row>
    <row r="132" spans="1:10" s="3" customFormat="1" ht="15.75" customHeight="1">
      <c r="A132" s="8"/>
      <c r="B132" s="9" t="s">
        <v>157</v>
      </c>
      <c r="C132" s="116" t="s">
        <v>158</v>
      </c>
      <c r="D132" s="117"/>
      <c r="E132" s="10"/>
      <c r="F132" s="11" t="s">
        <v>316</v>
      </c>
      <c r="G132" s="12"/>
      <c r="H132" s="132"/>
      <c r="I132" s="100"/>
    </row>
    <row r="133" spans="1:10" s="3" customFormat="1" ht="20.25" customHeight="1">
      <c r="A133" s="8"/>
      <c r="B133" s="51" t="s">
        <v>299</v>
      </c>
      <c r="C133" s="145" t="s">
        <v>295</v>
      </c>
      <c r="D133" s="149"/>
      <c r="E133" s="10"/>
      <c r="F133" s="11"/>
      <c r="G133" s="12"/>
      <c r="H133" s="46">
        <f>E133*G133</f>
        <v>0</v>
      </c>
      <c r="I133" s="100"/>
    </row>
    <row r="134" spans="1:10" s="3" customFormat="1" ht="16.350000000000001" customHeight="1">
      <c r="A134" s="14"/>
      <c r="B134" s="128" t="s">
        <v>62</v>
      </c>
      <c r="C134" s="128"/>
      <c r="D134" s="128"/>
      <c r="E134" s="128"/>
      <c r="F134" s="128"/>
      <c r="G134" s="128"/>
      <c r="H134" s="128"/>
      <c r="I134" s="92">
        <f>SUM(H130:H133)</f>
        <v>0</v>
      </c>
      <c r="J134" s="37"/>
    </row>
    <row r="135" spans="1:10" s="3" customFormat="1" ht="12.75" customHeight="1">
      <c r="A135" s="133" t="s">
        <v>63</v>
      </c>
      <c r="B135" s="134"/>
      <c r="C135" s="134"/>
      <c r="D135" s="134"/>
      <c r="E135" s="134"/>
      <c r="F135" s="134"/>
      <c r="G135" s="134"/>
      <c r="H135" s="134"/>
      <c r="I135" s="135"/>
    </row>
    <row r="136" spans="1:10" s="7" customFormat="1" ht="16.5">
      <c r="A136" s="4"/>
      <c r="B136" s="5" t="s">
        <v>3</v>
      </c>
      <c r="C136" s="121" t="s">
        <v>4</v>
      </c>
      <c r="D136" s="121"/>
      <c r="E136" s="6" t="s">
        <v>5</v>
      </c>
      <c r="F136" s="6" t="s">
        <v>114</v>
      </c>
      <c r="G136" s="6" t="s">
        <v>115</v>
      </c>
      <c r="H136" s="5" t="s">
        <v>6</v>
      </c>
      <c r="I136" s="87" t="s">
        <v>7</v>
      </c>
      <c r="J136" s="34"/>
    </row>
    <row r="137" spans="1:10" s="3" customFormat="1" ht="27.75" customHeight="1">
      <c r="A137" s="8"/>
      <c r="B137" s="9" t="s">
        <v>64</v>
      </c>
      <c r="C137" s="116" t="s">
        <v>159</v>
      </c>
      <c r="D137" s="117"/>
      <c r="E137" s="10"/>
      <c r="F137" s="11" t="s">
        <v>315</v>
      </c>
      <c r="G137" s="12"/>
      <c r="H137" s="31">
        <f>E137*G137</f>
        <v>0</v>
      </c>
      <c r="I137" s="95"/>
    </row>
    <row r="138" spans="1:10" s="3" customFormat="1" ht="16.350000000000001" customHeight="1">
      <c r="A138" s="15"/>
      <c r="B138" s="128" t="s">
        <v>65</v>
      </c>
      <c r="C138" s="128"/>
      <c r="D138" s="128"/>
      <c r="E138" s="128"/>
      <c r="F138" s="128"/>
      <c r="G138" s="128"/>
      <c r="H138" s="128"/>
      <c r="I138" s="92">
        <f>SUM(H137)</f>
        <v>0</v>
      </c>
      <c r="J138" s="36"/>
    </row>
    <row r="139" spans="1:10" s="3" customFormat="1" ht="12.75" customHeight="1">
      <c r="A139" s="133" t="s">
        <v>66</v>
      </c>
      <c r="B139" s="134"/>
      <c r="C139" s="134"/>
      <c r="D139" s="134"/>
      <c r="E139" s="134"/>
      <c r="F139" s="134"/>
      <c r="G139" s="134"/>
      <c r="H139" s="134"/>
      <c r="I139" s="135"/>
    </row>
    <row r="140" spans="1:10" s="7" customFormat="1" ht="16.5">
      <c r="A140" s="4"/>
      <c r="B140" s="5" t="s">
        <v>3</v>
      </c>
      <c r="C140" s="121" t="s">
        <v>4</v>
      </c>
      <c r="D140" s="121"/>
      <c r="E140" s="6" t="s">
        <v>5</v>
      </c>
      <c r="F140" s="6" t="s">
        <v>114</v>
      </c>
      <c r="G140" s="6" t="s">
        <v>115</v>
      </c>
      <c r="H140" s="5" t="s">
        <v>6</v>
      </c>
      <c r="I140" s="87" t="s">
        <v>7</v>
      </c>
    </row>
    <row r="141" spans="1:10" s="3" customFormat="1" ht="27" customHeight="1">
      <c r="A141" s="8"/>
      <c r="B141" s="9" t="s">
        <v>67</v>
      </c>
      <c r="C141" s="116" t="s">
        <v>160</v>
      </c>
      <c r="D141" s="117"/>
      <c r="E141" s="10"/>
      <c r="F141" s="11"/>
      <c r="G141" s="12"/>
      <c r="H141" s="130">
        <f>E141*G141+E142*G142+E143*G143+E144*G144</f>
        <v>0</v>
      </c>
      <c r="I141" s="95"/>
    </row>
    <row r="142" spans="1:10" s="3" customFormat="1" ht="27.75" customHeight="1">
      <c r="A142" s="8"/>
      <c r="B142" s="9" t="s">
        <v>68</v>
      </c>
      <c r="C142" s="116" t="s">
        <v>191</v>
      </c>
      <c r="D142" s="117"/>
      <c r="E142" s="10"/>
      <c r="F142" s="11"/>
      <c r="G142" s="12"/>
      <c r="H142" s="131"/>
      <c r="I142" s="100"/>
    </row>
    <row r="143" spans="1:10" s="3" customFormat="1" ht="16.350000000000001" customHeight="1">
      <c r="A143" s="8"/>
      <c r="B143" s="9" t="s">
        <v>69</v>
      </c>
      <c r="C143" s="116" t="s">
        <v>161</v>
      </c>
      <c r="D143" s="117"/>
      <c r="E143" s="10"/>
      <c r="F143" s="11"/>
      <c r="G143" s="12"/>
      <c r="H143" s="131"/>
      <c r="I143" s="100"/>
    </row>
    <row r="144" spans="1:10" s="3" customFormat="1" ht="29.25" customHeight="1">
      <c r="A144" s="8"/>
      <c r="B144" s="9" t="s">
        <v>70</v>
      </c>
      <c r="C144" s="116" t="s">
        <v>162</v>
      </c>
      <c r="D144" s="117"/>
      <c r="E144" s="10"/>
      <c r="F144" s="11"/>
      <c r="G144" s="12"/>
      <c r="H144" s="132"/>
      <c r="I144" s="100"/>
    </row>
    <row r="145" spans="1:10" s="3" customFormat="1" ht="16.350000000000001" customHeight="1">
      <c r="A145" s="15"/>
      <c r="B145" s="128" t="s">
        <v>71</v>
      </c>
      <c r="C145" s="128"/>
      <c r="D145" s="128"/>
      <c r="E145" s="128"/>
      <c r="F145" s="128"/>
      <c r="G145" s="128"/>
      <c r="H145" s="128"/>
      <c r="I145" s="92">
        <f>SUM(H141)</f>
        <v>0</v>
      </c>
      <c r="J145" s="36"/>
    </row>
    <row r="146" spans="1:10" s="3" customFormat="1" ht="12.75" customHeight="1">
      <c r="A146" s="133" t="s">
        <v>72</v>
      </c>
      <c r="B146" s="134"/>
      <c r="C146" s="134"/>
      <c r="D146" s="134"/>
      <c r="E146" s="134"/>
      <c r="F146" s="134"/>
      <c r="G146" s="134"/>
      <c r="H146" s="134"/>
      <c r="I146" s="135"/>
    </row>
    <row r="147" spans="1:10" s="7" customFormat="1" ht="16.5">
      <c r="A147" s="4"/>
      <c r="B147" s="5" t="s">
        <v>3</v>
      </c>
      <c r="C147" s="121" t="s">
        <v>4</v>
      </c>
      <c r="D147" s="121"/>
      <c r="E147" s="6" t="s">
        <v>5</v>
      </c>
      <c r="F147" s="6" t="s">
        <v>114</v>
      </c>
      <c r="G147" s="6" t="s">
        <v>115</v>
      </c>
      <c r="H147" s="5" t="s">
        <v>6</v>
      </c>
      <c r="I147" s="87" t="s">
        <v>7</v>
      </c>
    </row>
    <row r="148" spans="1:10" s="3" customFormat="1" ht="16.350000000000001" customHeight="1">
      <c r="A148" s="8"/>
      <c r="B148" s="9" t="s">
        <v>73</v>
      </c>
      <c r="C148" s="116" t="s">
        <v>163</v>
      </c>
      <c r="D148" s="117"/>
      <c r="E148" s="10"/>
      <c r="F148" s="11" t="s">
        <v>316</v>
      </c>
      <c r="G148" s="12"/>
      <c r="H148" s="130">
        <f>E148*G148+E149*G149+E150*G150+E151*G151</f>
        <v>0</v>
      </c>
      <c r="I148" s="95"/>
    </row>
    <row r="149" spans="1:10" s="3" customFormat="1" ht="16.350000000000001" customHeight="1">
      <c r="A149" s="8"/>
      <c r="B149" s="9" t="s">
        <v>74</v>
      </c>
      <c r="C149" s="116" t="s">
        <v>163</v>
      </c>
      <c r="D149" s="117"/>
      <c r="E149" s="10"/>
      <c r="F149" s="11" t="s">
        <v>316</v>
      </c>
      <c r="G149" s="12"/>
      <c r="H149" s="131"/>
      <c r="I149" s="100"/>
    </row>
    <row r="150" spans="1:10" s="3" customFormat="1" ht="16.350000000000001" customHeight="1">
      <c r="A150" s="8"/>
      <c r="B150" s="9" t="s">
        <v>75</v>
      </c>
      <c r="C150" s="116" t="s">
        <v>163</v>
      </c>
      <c r="D150" s="117"/>
      <c r="E150" s="10"/>
      <c r="F150" s="11" t="s">
        <v>316</v>
      </c>
      <c r="G150" s="12"/>
      <c r="H150" s="131"/>
      <c r="I150" s="100"/>
    </row>
    <row r="151" spans="1:10" s="3" customFormat="1" ht="20.25" customHeight="1">
      <c r="A151" s="8"/>
      <c r="B151" s="9" t="s">
        <v>182</v>
      </c>
      <c r="C151" s="116" t="s">
        <v>164</v>
      </c>
      <c r="D151" s="117"/>
      <c r="E151" s="10"/>
      <c r="F151" s="11" t="s">
        <v>316</v>
      </c>
      <c r="G151" s="12"/>
      <c r="H151" s="132"/>
      <c r="I151" s="100"/>
    </row>
    <row r="152" spans="1:10" s="3" customFormat="1" ht="16.350000000000001" customHeight="1">
      <c r="A152" s="15"/>
      <c r="B152" s="128" t="s">
        <v>76</v>
      </c>
      <c r="C152" s="128"/>
      <c r="D152" s="128"/>
      <c r="E152" s="128"/>
      <c r="F152" s="128"/>
      <c r="G152" s="128"/>
      <c r="H152" s="128"/>
      <c r="I152" s="92">
        <f>SUM(H148)</f>
        <v>0</v>
      </c>
    </row>
    <row r="153" spans="1:10" s="3" customFormat="1" ht="12.75" customHeight="1">
      <c r="A153" s="133" t="s">
        <v>77</v>
      </c>
      <c r="B153" s="134"/>
      <c r="C153" s="134"/>
      <c r="D153" s="134"/>
      <c r="E153" s="134"/>
      <c r="F153" s="134"/>
      <c r="G153" s="134"/>
      <c r="H153" s="134"/>
      <c r="I153" s="135"/>
    </row>
    <row r="154" spans="1:10" s="7" customFormat="1" ht="16.5">
      <c r="A154" s="4"/>
      <c r="B154" s="5" t="s">
        <v>3</v>
      </c>
      <c r="C154" s="121" t="s">
        <v>4</v>
      </c>
      <c r="D154" s="121"/>
      <c r="E154" s="6" t="s">
        <v>5</v>
      </c>
      <c r="F154" s="6" t="s">
        <v>114</v>
      </c>
      <c r="G154" s="6" t="s">
        <v>115</v>
      </c>
      <c r="H154" s="5" t="s">
        <v>6</v>
      </c>
      <c r="I154" s="87" t="s">
        <v>7</v>
      </c>
    </row>
    <row r="155" spans="1:10" s="3" customFormat="1" ht="23.25" customHeight="1">
      <c r="A155" s="8"/>
      <c r="B155" s="9" t="s">
        <v>78</v>
      </c>
      <c r="C155" s="116" t="s">
        <v>165</v>
      </c>
      <c r="D155" s="117"/>
      <c r="E155" s="10"/>
      <c r="F155" s="11" t="s">
        <v>315</v>
      </c>
      <c r="G155" s="12"/>
      <c r="H155" s="130">
        <f>E155*G155+E156*G156</f>
        <v>0</v>
      </c>
      <c r="I155" s="95"/>
    </row>
    <row r="156" spans="1:10" s="3" customFormat="1" ht="30.75" customHeight="1">
      <c r="A156" s="8"/>
      <c r="B156" s="9" t="s">
        <v>79</v>
      </c>
      <c r="C156" s="116" t="s">
        <v>192</v>
      </c>
      <c r="D156" s="117"/>
      <c r="E156" s="10"/>
      <c r="F156" s="11" t="s">
        <v>318</v>
      </c>
      <c r="G156" s="12"/>
      <c r="H156" s="132"/>
      <c r="I156" s="100"/>
    </row>
    <row r="157" spans="1:10" s="3" customFormat="1" ht="16.350000000000001" customHeight="1">
      <c r="A157" s="15"/>
      <c r="B157" s="128" t="s">
        <v>80</v>
      </c>
      <c r="C157" s="128"/>
      <c r="D157" s="128"/>
      <c r="E157" s="128"/>
      <c r="F157" s="128"/>
      <c r="G157" s="128"/>
      <c r="H157" s="128"/>
      <c r="I157" s="92">
        <f>SUM(H155)</f>
        <v>0</v>
      </c>
      <c r="J157" s="36"/>
    </row>
    <row r="158" spans="1:10" s="3" customFormat="1" ht="12.75" customHeight="1">
      <c r="A158" s="133" t="s">
        <v>81</v>
      </c>
      <c r="B158" s="134"/>
      <c r="C158" s="134"/>
      <c r="D158" s="134"/>
      <c r="E158" s="134"/>
      <c r="F158" s="134"/>
      <c r="G158" s="134"/>
      <c r="H158" s="134"/>
      <c r="I158" s="135"/>
    </row>
    <row r="159" spans="1:10" s="7" customFormat="1" ht="16.5">
      <c r="A159" s="4"/>
      <c r="B159" s="5" t="s">
        <v>3</v>
      </c>
      <c r="C159" s="121" t="s">
        <v>4</v>
      </c>
      <c r="D159" s="121"/>
      <c r="E159" s="6" t="s">
        <v>5</v>
      </c>
      <c r="F159" s="6" t="s">
        <v>114</v>
      </c>
      <c r="G159" s="6" t="s">
        <v>115</v>
      </c>
      <c r="H159" s="5" t="s">
        <v>6</v>
      </c>
      <c r="I159" s="87" t="s">
        <v>7</v>
      </c>
    </row>
    <row r="160" spans="1:10" s="3" customFormat="1" ht="21" customHeight="1">
      <c r="A160" s="8"/>
      <c r="B160" s="9" t="s">
        <v>82</v>
      </c>
      <c r="C160" s="116" t="s">
        <v>193</v>
      </c>
      <c r="D160" s="117"/>
      <c r="E160" s="10"/>
      <c r="F160" s="11" t="s">
        <v>315</v>
      </c>
      <c r="G160" s="12"/>
      <c r="H160" s="130">
        <f>E160*G160+E161*G161</f>
        <v>0</v>
      </c>
      <c r="I160" s="95"/>
    </row>
    <row r="161" spans="1:13" s="3" customFormat="1" ht="20.25" customHeight="1">
      <c r="A161" s="8"/>
      <c r="B161" s="9" t="s">
        <v>83</v>
      </c>
      <c r="C161" s="116" t="s">
        <v>194</v>
      </c>
      <c r="D161" s="117"/>
      <c r="E161" s="10"/>
      <c r="F161" s="11" t="s">
        <v>315</v>
      </c>
      <c r="G161" s="12"/>
      <c r="H161" s="132"/>
      <c r="I161" s="100"/>
    </row>
    <row r="162" spans="1:13" s="3" customFormat="1" ht="16.350000000000001" customHeight="1">
      <c r="A162" s="15"/>
      <c r="B162" s="128" t="s">
        <v>84</v>
      </c>
      <c r="C162" s="128"/>
      <c r="D162" s="128"/>
      <c r="E162" s="128"/>
      <c r="F162" s="128"/>
      <c r="G162" s="128"/>
      <c r="H162" s="128"/>
      <c r="I162" s="92">
        <f>SUM(H160)</f>
        <v>0</v>
      </c>
      <c r="J162" s="36"/>
    </row>
    <row r="163" spans="1:13" s="3" customFormat="1" ht="12.75" customHeight="1">
      <c r="A163" s="133" t="s">
        <v>85</v>
      </c>
      <c r="B163" s="134"/>
      <c r="C163" s="134"/>
      <c r="D163" s="134"/>
      <c r="E163" s="134"/>
      <c r="F163" s="134"/>
      <c r="G163" s="134"/>
      <c r="H163" s="134"/>
      <c r="I163" s="135"/>
    </row>
    <row r="164" spans="1:13" s="7" customFormat="1" ht="16.5">
      <c r="A164" s="4"/>
      <c r="B164" s="5" t="s">
        <v>3</v>
      </c>
      <c r="C164" s="121" t="s">
        <v>4</v>
      </c>
      <c r="D164" s="121"/>
      <c r="E164" s="6" t="s">
        <v>5</v>
      </c>
      <c r="F164" s="6" t="s">
        <v>114</v>
      </c>
      <c r="G164" s="6" t="s">
        <v>115</v>
      </c>
      <c r="H164" s="5" t="s">
        <v>6</v>
      </c>
      <c r="I164" s="87" t="s">
        <v>7</v>
      </c>
    </row>
    <row r="165" spans="1:13" s="3" customFormat="1" ht="51" customHeight="1">
      <c r="A165" s="8"/>
      <c r="B165" s="9" t="s">
        <v>86</v>
      </c>
      <c r="C165" s="116" t="s">
        <v>195</v>
      </c>
      <c r="D165" s="117"/>
      <c r="E165" s="10"/>
      <c r="F165" s="11" t="s">
        <v>315</v>
      </c>
      <c r="G165" s="12"/>
      <c r="H165" s="130">
        <f>E165*G165+E166*G166</f>
        <v>0</v>
      </c>
      <c r="I165" s="95"/>
      <c r="K165" s="64"/>
      <c r="L165" s="162"/>
      <c r="M165" s="162"/>
    </row>
    <row r="166" spans="1:13" s="3" customFormat="1" ht="30.75" customHeight="1">
      <c r="A166" s="8"/>
      <c r="B166" s="9" t="s">
        <v>87</v>
      </c>
      <c r="C166" s="116" t="s">
        <v>240</v>
      </c>
      <c r="D166" s="117"/>
      <c r="E166" s="10"/>
      <c r="F166" s="11" t="s">
        <v>318</v>
      </c>
      <c r="G166" s="12"/>
      <c r="H166" s="132"/>
      <c r="I166" s="100"/>
      <c r="K166" s="64"/>
      <c r="L166" s="162"/>
      <c r="M166" s="162"/>
    </row>
    <row r="167" spans="1:13" s="3" customFormat="1" ht="16.350000000000001" customHeight="1">
      <c r="A167" s="14"/>
      <c r="B167" s="128" t="s">
        <v>88</v>
      </c>
      <c r="C167" s="128"/>
      <c r="D167" s="128"/>
      <c r="E167" s="128"/>
      <c r="F167" s="128"/>
      <c r="G167" s="128"/>
      <c r="H167" s="128"/>
      <c r="I167" s="92">
        <f>SUM(H165)</f>
        <v>0</v>
      </c>
      <c r="K167" s="64"/>
      <c r="L167" s="162"/>
      <c r="M167" s="162"/>
    </row>
    <row r="168" spans="1:13" s="3" customFormat="1" ht="12.75" customHeight="1">
      <c r="A168" s="133" t="s">
        <v>89</v>
      </c>
      <c r="B168" s="134"/>
      <c r="C168" s="134"/>
      <c r="D168" s="134"/>
      <c r="E168" s="134"/>
      <c r="F168" s="134"/>
      <c r="G168" s="134"/>
      <c r="H168" s="134"/>
      <c r="I168" s="135"/>
      <c r="K168" s="64"/>
      <c r="L168" s="162"/>
      <c r="M168" s="162"/>
    </row>
    <row r="169" spans="1:13" s="7" customFormat="1" ht="16.5">
      <c r="A169" s="4"/>
      <c r="B169" s="5" t="s">
        <v>3</v>
      </c>
      <c r="C169" s="121" t="s">
        <v>4</v>
      </c>
      <c r="D169" s="121"/>
      <c r="E169" s="6" t="s">
        <v>5</v>
      </c>
      <c r="F169" s="6" t="s">
        <v>114</v>
      </c>
      <c r="G169" s="6" t="s">
        <v>115</v>
      </c>
      <c r="H169" s="5" t="s">
        <v>6</v>
      </c>
      <c r="I169" s="87" t="s">
        <v>7</v>
      </c>
    </row>
    <row r="170" spans="1:13" s="3" customFormat="1" ht="21.75" customHeight="1">
      <c r="A170" s="8"/>
      <c r="B170" s="9" t="s">
        <v>109</v>
      </c>
      <c r="C170" s="116" t="s">
        <v>166</v>
      </c>
      <c r="D170" s="117"/>
      <c r="E170" s="10"/>
      <c r="F170" s="11" t="s">
        <v>316</v>
      </c>
      <c r="G170" s="12"/>
      <c r="H170" s="130">
        <f>E170*G170+E171*G171</f>
        <v>0</v>
      </c>
      <c r="I170" s="95"/>
      <c r="J170" s="36"/>
    </row>
    <row r="171" spans="1:13" s="3" customFormat="1" ht="16.350000000000001" customHeight="1">
      <c r="A171" s="8"/>
      <c r="B171" s="9" t="s">
        <v>90</v>
      </c>
      <c r="C171" s="116" t="s">
        <v>153</v>
      </c>
      <c r="D171" s="117"/>
      <c r="E171" s="10"/>
      <c r="F171" s="11" t="s">
        <v>316</v>
      </c>
      <c r="G171" s="12"/>
      <c r="H171" s="132"/>
      <c r="I171" s="100"/>
    </row>
    <row r="172" spans="1:13" s="3" customFormat="1" ht="16.350000000000001" customHeight="1">
      <c r="A172" s="8"/>
      <c r="B172" s="53" t="s">
        <v>214</v>
      </c>
      <c r="C172" s="163" t="s">
        <v>213</v>
      </c>
      <c r="D172" s="164"/>
      <c r="E172" s="61"/>
      <c r="F172" s="62"/>
      <c r="G172" s="12"/>
      <c r="H172" s="63">
        <f t="shared" ref="H172:H177" si="0">E172*G172</f>
        <v>0</v>
      </c>
      <c r="I172" s="100"/>
    </row>
    <row r="173" spans="1:13" s="3" customFormat="1" ht="16.350000000000001" customHeight="1">
      <c r="A173" s="8"/>
      <c r="B173" s="53" t="s">
        <v>214</v>
      </c>
      <c r="C173" s="163" t="s">
        <v>241</v>
      </c>
      <c r="D173" s="164"/>
      <c r="E173" s="61"/>
      <c r="F173" s="62"/>
      <c r="G173" s="12"/>
      <c r="H173" s="63">
        <f t="shared" si="0"/>
        <v>0</v>
      </c>
      <c r="I173" s="100"/>
    </row>
    <row r="174" spans="1:13" s="3" customFormat="1" ht="16.350000000000001" customHeight="1">
      <c r="A174" s="8"/>
      <c r="B174" s="53" t="s">
        <v>215</v>
      </c>
      <c r="C174" s="163" t="s">
        <v>119</v>
      </c>
      <c r="D174" s="164"/>
      <c r="E174" s="61"/>
      <c r="F174" s="62"/>
      <c r="G174" s="12"/>
      <c r="H174" s="63">
        <f t="shared" si="0"/>
        <v>0</v>
      </c>
      <c r="I174" s="100"/>
    </row>
    <row r="175" spans="1:13" s="3" customFormat="1" ht="16.350000000000001" customHeight="1">
      <c r="A175" s="8"/>
      <c r="B175" s="53" t="s">
        <v>215</v>
      </c>
      <c r="C175" s="163" t="s">
        <v>119</v>
      </c>
      <c r="D175" s="164"/>
      <c r="E175" s="61"/>
      <c r="F175" s="62"/>
      <c r="G175" s="12"/>
      <c r="H175" s="63">
        <f t="shared" si="0"/>
        <v>0</v>
      </c>
      <c r="I175" s="100"/>
    </row>
    <row r="176" spans="1:13" s="3" customFormat="1" ht="16.350000000000001" customHeight="1">
      <c r="A176" s="8"/>
      <c r="B176" s="18" t="s">
        <v>268</v>
      </c>
      <c r="C176" s="116" t="s">
        <v>236</v>
      </c>
      <c r="D176" s="122"/>
      <c r="E176" s="61"/>
      <c r="F176" s="62"/>
      <c r="G176" s="12"/>
      <c r="H176" s="63">
        <f t="shared" si="0"/>
        <v>0</v>
      </c>
      <c r="I176" s="100"/>
    </row>
    <row r="177" spans="1:10" s="3" customFormat="1" ht="16.350000000000001" customHeight="1">
      <c r="A177" s="8"/>
      <c r="B177" s="53" t="s">
        <v>269</v>
      </c>
      <c r="C177" s="163" t="s">
        <v>236</v>
      </c>
      <c r="D177" s="164"/>
      <c r="E177" s="61"/>
      <c r="F177" s="62"/>
      <c r="G177" s="12"/>
      <c r="H177" s="63">
        <f t="shared" si="0"/>
        <v>0</v>
      </c>
      <c r="I177" s="100"/>
    </row>
    <row r="178" spans="1:10" s="3" customFormat="1" ht="16.350000000000001" customHeight="1">
      <c r="A178" s="14"/>
      <c r="B178" s="136" t="s">
        <v>91</v>
      </c>
      <c r="C178" s="137"/>
      <c r="D178" s="137"/>
      <c r="E178" s="137"/>
      <c r="F178" s="137"/>
      <c r="G178" s="137"/>
      <c r="H178" s="138"/>
      <c r="I178" s="99">
        <f>SUM(H170:H177)</f>
        <v>0</v>
      </c>
    </row>
    <row r="179" spans="1:10" s="3" customFormat="1" ht="16.350000000000001" customHeight="1">
      <c r="A179" s="15"/>
      <c r="B179" s="136" t="s">
        <v>92</v>
      </c>
      <c r="C179" s="137"/>
      <c r="D179" s="137"/>
      <c r="E179" s="137"/>
      <c r="F179" s="137"/>
      <c r="G179" s="137"/>
      <c r="H179" s="138"/>
      <c r="I179" s="101">
        <f>I178+I167+I162+I157+I152+I145+I138+I134+I127+I122+I113+I108+I96+I87+I69+I50+I44</f>
        <v>0</v>
      </c>
      <c r="J179" s="33"/>
    </row>
    <row r="180" spans="1:10" s="3" customFormat="1" ht="16.350000000000001" customHeight="1">
      <c r="A180" s="118" t="s">
        <v>93</v>
      </c>
      <c r="B180" s="119"/>
      <c r="C180" s="119"/>
      <c r="D180" s="119"/>
      <c r="E180" s="119"/>
      <c r="F180" s="119"/>
      <c r="G180" s="119"/>
      <c r="H180" s="119"/>
      <c r="I180" s="120"/>
    </row>
    <row r="181" spans="1:10" s="7" customFormat="1" ht="16.5">
      <c r="A181" s="4"/>
      <c r="B181" s="5" t="s">
        <v>3</v>
      </c>
      <c r="C181" s="121" t="s">
        <v>4</v>
      </c>
      <c r="D181" s="121"/>
      <c r="E181" s="6" t="s">
        <v>5</v>
      </c>
      <c r="F181" s="6" t="s">
        <v>114</v>
      </c>
      <c r="G181" s="6" t="s">
        <v>115</v>
      </c>
      <c r="H181" s="5" t="s">
        <v>6</v>
      </c>
      <c r="I181" s="87" t="s">
        <v>7</v>
      </c>
    </row>
    <row r="182" spans="1:10" s="3" customFormat="1" ht="16.350000000000001" customHeight="1">
      <c r="A182" s="8"/>
      <c r="B182" s="9" t="s">
        <v>94</v>
      </c>
      <c r="C182" s="116" t="s">
        <v>301</v>
      </c>
      <c r="D182" s="117"/>
      <c r="E182" s="10"/>
      <c r="F182" s="11" t="s">
        <v>319</v>
      </c>
      <c r="G182" s="12"/>
      <c r="H182" s="31">
        <f t="shared" ref="H182:H188" si="1">E182*G182</f>
        <v>0</v>
      </c>
      <c r="I182" s="95"/>
      <c r="J182" s="36"/>
    </row>
    <row r="183" spans="1:10" s="3" customFormat="1" ht="21.75" customHeight="1">
      <c r="A183" s="8"/>
      <c r="B183" s="9" t="s">
        <v>95</v>
      </c>
      <c r="C183" s="116" t="s">
        <v>216</v>
      </c>
      <c r="D183" s="117"/>
      <c r="E183" s="10"/>
      <c r="F183" s="11" t="s">
        <v>319</v>
      </c>
      <c r="G183" s="12"/>
      <c r="H183" s="31">
        <f t="shared" si="1"/>
        <v>0</v>
      </c>
      <c r="I183" s="100"/>
      <c r="J183" s="36"/>
    </row>
    <row r="184" spans="1:10" s="3" customFormat="1" ht="16.350000000000001" customHeight="1">
      <c r="A184" s="8"/>
      <c r="B184" s="9" t="s">
        <v>167</v>
      </c>
      <c r="C184" s="116" t="s">
        <v>168</v>
      </c>
      <c r="D184" s="117"/>
      <c r="E184" s="10"/>
      <c r="F184" s="11" t="s">
        <v>319</v>
      </c>
      <c r="G184" s="12"/>
      <c r="H184" s="31">
        <f t="shared" si="1"/>
        <v>0</v>
      </c>
      <c r="I184" s="100"/>
    </row>
    <row r="185" spans="1:10" s="3" customFormat="1" ht="16.350000000000001" customHeight="1">
      <c r="A185" s="8"/>
      <c r="B185" s="53" t="s">
        <v>234</v>
      </c>
      <c r="C185" s="116" t="s">
        <v>236</v>
      </c>
      <c r="D185" s="117"/>
      <c r="E185" s="10"/>
      <c r="F185" s="11"/>
      <c r="G185" s="12"/>
      <c r="H185" s="31">
        <f t="shared" si="1"/>
        <v>0</v>
      </c>
      <c r="I185" s="100"/>
    </row>
    <row r="186" spans="1:10" s="3" customFormat="1" ht="30.75" customHeight="1">
      <c r="A186" s="8"/>
      <c r="B186" s="9" t="s">
        <v>96</v>
      </c>
      <c r="C186" s="116" t="s">
        <v>295</v>
      </c>
      <c r="D186" s="117"/>
      <c r="E186" s="10"/>
      <c r="F186" s="11"/>
      <c r="G186" s="12"/>
      <c r="H186" s="31">
        <f t="shared" si="1"/>
        <v>0</v>
      </c>
      <c r="I186" s="100"/>
    </row>
    <row r="187" spans="1:10" s="3" customFormat="1" ht="30.75" customHeight="1">
      <c r="A187" s="8"/>
      <c r="B187" s="45" t="s">
        <v>297</v>
      </c>
      <c r="C187" s="166" t="s">
        <v>295</v>
      </c>
      <c r="D187" s="167"/>
      <c r="E187" s="10"/>
      <c r="F187" s="11"/>
      <c r="G187" s="48"/>
      <c r="H187" s="48">
        <f t="shared" si="1"/>
        <v>0</v>
      </c>
      <c r="I187" s="100"/>
    </row>
    <row r="188" spans="1:10" s="3" customFormat="1" ht="30.75" customHeight="1">
      <c r="A188" s="8"/>
      <c r="B188" s="45" t="s">
        <v>298</v>
      </c>
      <c r="C188" s="66" t="s">
        <v>296</v>
      </c>
      <c r="D188" s="65"/>
      <c r="E188" s="10"/>
      <c r="F188" s="11" t="s">
        <v>319</v>
      </c>
      <c r="G188" s="48"/>
      <c r="H188" s="48">
        <f t="shared" si="1"/>
        <v>0</v>
      </c>
      <c r="I188" s="100"/>
    </row>
    <row r="189" spans="1:10" s="3" customFormat="1" ht="16.350000000000001" customHeight="1">
      <c r="A189" s="15"/>
      <c r="B189" s="165" t="s">
        <v>97</v>
      </c>
      <c r="C189" s="165"/>
      <c r="D189" s="165"/>
      <c r="E189" s="165"/>
      <c r="F189" s="165"/>
      <c r="G189" s="165"/>
      <c r="H189" s="165"/>
      <c r="I189" s="102">
        <f>SUM(H182:H188)</f>
        <v>0</v>
      </c>
    </row>
    <row r="190" spans="1:10" s="3" customFormat="1" ht="16.350000000000001" customHeight="1">
      <c r="A190" s="118" t="s">
        <v>312</v>
      </c>
      <c r="B190" s="119"/>
      <c r="C190" s="119"/>
      <c r="D190" s="119"/>
      <c r="E190" s="119"/>
      <c r="F190" s="119"/>
      <c r="G190" s="119"/>
      <c r="H190" s="119"/>
      <c r="I190" s="120"/>
    </row>
    <row r="191" spans="1:10" s="7" customFormat="1" ht="16.5">
      <c r="A191" s="4"/>
      <c r="B191" s="5" t="s">
        <v>3</v>
      </c>
      <c r="C191" s="121" t="s">
        <v>4</v>
      </c>
      <c r="D191" s="121"/>
      <c r="E191" s="6" t="s">
        <v>5</v>
      </c>
      <c r="F191" s="6" t="s">
        <v>114</v>
      </c>
      <c r="G191" s="6" t="s">
        <v>115</v>
      </c>
      <c r="H191" s="5" t="s">
        <v>6</v>
      </c>
      <c r="I191" s="87" t="s">
        <v>7</v>
      </c>
    </row>
    <row r="192" spans="1:10" s="3" customFormat="1" ht="16.350000000000001" customHeight="1">
      <c r="A192" s="8"/>
      <c r="B192" s="9" t="s">
        <v>94</v>
      </c>
      <c r="C192" s="157"/>
      <c r="D192" s="157"/>
      <c r="E192" s="24"/>
      <c r="F192" s="24"/>
      <c r="G192" s="24"/>
      <c r="H192" s="17">
        <f>E192*G192</f>
        <v>0</v>
      </c>
      <c r="I192" s="95"/>
    </row>
    <row r="193" spans="1:9" s="3" customFormat="1" ht="16.350000000000001" customHeight="1">
      <c r="A193" s="8"/>
      <c r="B193" s="9" t="s">
        <v>95</v>
      </c>
      <c r="C193" s="157"/>
      <c r="D193" s="157"/>
      <c r="E193" s="24"/>
      <c r="F193" s="24"/>
      <c r="G193" s="24"/>
      <c r="H193" s="17">
        <f>E193*G193</f>
        <v>0</v>
      </c>
      <c r="I193" s="100"/>
    </row>
    <row r="194" spans="1:9" s="3" customFormat="1" ht="16.350000000000001" customHeight="1">
      <c r="A194" s="8"/>
      <c r="B194" s="9" t="s">
        <v>96</v>
      </c>
      <c r="C194" s="157"/>
      <c r="D194" s="157"/>
      <c r="E194" s="24"/>
      <c r="F194" s="24"/>
      <c r="G194" s="24"/>
      <c r="H194" s="17">
        <f>E194*G194</f>
        <v>0</v>
      </c>
      <c r="I194" s="100"/>
    </row>
    <row r="195" spans="1:9" s="3" customFormat="1" ht="16.350000000000001" customHeight="1">
      <c r="A195" s="8"/>
      <c r="B195" s="9" t="s">
        <v>14</v>
      </c>
      <c r="C195" s="157"/>
      <c r="D195" s="157"/>
      <c r="E195" s="24"/>
      <c r="F195" s="24"/>
      <c r="G195" s="24"/>
      <c r="H195" s="17">
        <f>E195*G195</f>
        <v>0</v>
      </c>
      <c r="I195" s="93"/>
    </row>
    <row r="196" spans="1:9" s="3" customFormat="1" ht="16.350000000000001" customHeight="1">
      <c r="A196" s="15"/>
      <c r="B196" s="128" t="s">
        <v>98</v>
      </c>
      <c r="C196" s="128"/>
      <c r="D196" s="128"/>
      <c r="E196" s="128"/>
      <c r="F196" s="128"/>
      <c r="G196" s="128"/>
      <c r="H196" s="128"/>
      <c r="I196" s="101">
        <f>SUM(H192:H195)</f>
        <v>0</v>
      </c>
    </row>
    <row r="197" spans="1:9" s="3" customFormat="1" ht="16.350000000000001" customHeight="1">
      <c r="A197" s="118" t="s">
        <v>93</v>
      </c>
      <c r="B197" s="119"/>
      <c r="C197" s="119"/>
      <c r="D197" s="119"/>
      <c r="E197" s="119"/>
      <c r="F197" s="119"/>
      <c r="G197" s="119"/>
      <c r="H197" s="119"/>
      <c r="I197" s="120"/>
    </row>
    <row r="198" spans="1:9" s="7" customFormat="1" ht="16.5">
      <c r="A198" s="4"/>
      <c r="B198" s="5" t="s">
        <v>3</v>
      </c>
      <c r="C198" s="121" t="s">
        <v>4</v>
      </c>
      <c r="D198" s="121"/>
      <c r="E198" s="6" t="s">
        <v>5</v>
      </c>
      <c r="F198" s="6" t="s">
        <v>114</v>
      </c>
      <c r="G198" s="6" t="s">
        <v>115</v>
      </c>
      <c r="H198" s="5" t="s">
        <v>6</v>
      </c>
      <c r="I198" s="87" t="s">
        <v>7</v>
      </c>
    </row>
    <row r="199" spans="1:9" s="7" customFormat="1" ht="15">
      <c r="A199" s="4"/>
      <c r="B199" s="53" t="s">
        <v>242</v>
      </c>
      <c r="C199" s="116" t="s">
        <v>249</v>
      </c>
      <c r="D199" s="117"/>
      <c r="E199" s="6"/>
      <c r="F199" s="6"/>
      <c r="G199" s="6"/>
      <c r="H199" s="17">
        <f t="shared" ref="H199:H205" si="2">E199*G199</f>
        <v>0</v>
      </c>
      <c r="I199" s="94"/>
    </row>
    <row r="200" spans="1:9" s="7" customFormat="1" ht="15">
      <c r="A200" s="4"/>
      <c r="B200" s="53" t="s">
        <v>243</v>
      </c>
      <c r="C200" s="116" t="s">
        <v>243</v>
      </c>
      <c r="D200" s="117"/>
      <c r="E200" s="6"/>
      <c r="F200" s="6"/>
      <c r="G200" s="6"/>
      <c r="H200" s="17">
        <f t="shared" si="2"/>
        <v>0</v>
      </c>
      <c r="I200" s="94"/>
    </row>
    <row r="201" spans="1:9" s="7" customFormat="1" ht="15">
      <c r="A201" s="4"/>
      <c r="B201" s="53" t="s">
        <v>245</v>
      </c>
      <c r="C201" s="116" t="s">
        <v>252</v>
      </c>
      <c r="D201" s="117"/>
      <c r="E201" s="6"/>
      <c r="F201" s="6"/>
      <c r="G201" s="6"/>
      <c r="H201" s="17">
        <f t="shared" si="2"/>
        <v>0</v>
      </c>
      <c r="I201" s="94"/>
    </row>
    <row r="202" spans="1:9" s="7" customFormat="1" ht="15">
      <c r="A202" s="4"/>
      <c r="B202" s="53" t="s">
        <v>246</v>
      </c>
      <c r="C202" s="116" t="s">
        <v>246</v>
      </c>
      <c r="D202" s="117"/>
      <c r="E202" s="6"/>
      <c r="F202" s="6"/>
      <c r="G202" s="6"/>
      <c r="H202" s="17">
        <f t="shared" si="2"/>
        <v>0</v>
      </c>
      <c r="I202" s="94"/>
    </row>
    <row r="203" spans="1:9" s="7" customFormat="1" ht="15">
      <c r="A203" s="4"/>
      <c r="B203" s="53" t="s">
        <v>244</v>
      </c>
      <c r="C203" s="116" t="s">
        <v>250</v>
      </c>
      <c r="D203" s="117"/>
      <c r="E203" s="6"/>
      <c r="F203" s="6"/>
      <c r="G203" s="6"/>
      <c r="H203" s="17">
        <f t="shared" si="2"/>
        <v>0</v>
      </c>
      <c r="I203" s="94"/>
    </row>
    <row r="204" spans="1:9" s="7" customFormat="1" ht="15">
      <c r="A204" s="4"/>
      <c r="B204" s="53" t="s">
        <v>244</v>
      </c>
      <c r="C204" s="116" t="s">
        <v>251</v>
      </c>
      <c r="D204" s="117"/>
      <c r="E204" s="6"/>
      <c r="F204" s="6"/>
      <c r="G204" s="6"/>
      <c r="H204" s="17">
        <f t="shared" si="2"/>
        <v>0</v>
      </c>
      <c r="I204" s="94"/>
    </row>
    <row r="205" spans="1:9" s="7" customFormat="1" ht="9">
      <c r="A205" s="4"/>
      <c r="B205" s="53" t="s">
        <v>14</v>
      </c>
      <c r="C205" s="160" t="s">
        <v>302</v>
      </c>
      <c r="D205" s="161"/>
      <c r="E205" s="6"/>
      <c r="F205" s="6"/>
      <c r="G205" s="6"/>
      <c r="H205" s="78">
        <f t="shared" si="2"/>
        <v>0</v>
      </c>
      <c r="I205" s="94"/>
    </row>
    <row r="206" spans="1:9" s="3" customFormat="1" ht="16.350000000000001" customHeight="1">
      <c r="A206" s="15"/>
      <c r="B206" s="128" t="s">
        <v>254</v>
      </c>
      <c r="C206" s="128"/>
      <c r="D206" s="128"/>
      <c r="E206" s="128"/>
      <c r="F206" s="128"/>
      <c r="G206" s="128"/>
      <c r="H206" s="128"/>
      <c r="I206" s="101">
        <f>SUM(H199:H205)</f>
        <v>0</v>
      </c>
    </row>
    <row r="207" spans="1:9" s="3" customFormat="1" ht="16.350000000000001" customHeight="1">
      <c r="A207" s="118" t="s">
        <v>99</v>
      </c>
      <c r="B207" s="119"/>
      <c r="C207" s="119"/>
      <c r="D207" s="119"/>
      <c r="E207" s="119"/>
      <c r="F207" s="119"/>
      <c r="G207" s="119"/>
      <c r="H207" s="119"/>
      <c r="I207" s="120"/>
    </row>
    <row r="208" spans="1:9" s="7" customFormat="1" ht="16.5">
      <c r="A208" s="4"/>
      <c r="B208" s="5" t="s">
        <v>3</v>
      </c>
      <c r="C208" s="121" t="s">
        <v>4</v>
      </c>
      <c r="D208" s="121"/>
      <c r="E208" s="6" t="s">
        <v>5</v>
      </c>
      <c r="F208" s="6" t="s">
        <v>114</v>
      </c>
      <c r="G208" s="6" t="s">
        <v>115</v>
      </c>
      <c r="H208" s="5" t="s">
        <v>6</v>
      </c>
      <c r="I208" s="87" t="s">
        <v>7</v>
      </c>
    </row>
    <row r="209" spans="1:10" s="3" customFormat="1" ht="16.350000000000001" customHeight="1">
      <c r="A209" s="8"/>
      <c r="B209" s="9" t="s">
        <v>100</v>
      </c>
      <c r="C209" s="157"/>
      <c r="D209" s="157"/>
      <c r="E209" s="24"/>
      <c r="F209" s="24"/>
      <c r="G209" s="24"/>
      <c r="H209" s="17">
        <f>E209*G209</f>
        <v>0</v>
      </c>
      <c r="I209" s="95"/>
    </row>
    <row r="210" spans="1:10" s="3" customFormat="1" ht="16.350000000000001" customHeight="1">
      <c r="A210" s="8"/>
      <c r="B210" s="9" t="s">
        <v>14</v>
      </c>
      <c r="C210" s="157"/>
      <c r="D210" s="157"/>
      <c r="E210" s="24"/>
      <c r="F210" s="24"/>
      <c r="G210" s="24"/>
      <c r="H210" s="17">
        <f>E210*G210</f>
        <v>0</v>
      </c>
      <c r="I210" s="93"/>
    </row>
    <row r="211" spans="1:10" s="3" customFormat="1" ht="16.350000000000001" customHeight="1">
      <c r="A211" s="15"/>
      <c r="B211" s="128" t="s">
        <v>101</v>
      </c>
      <c r="C211" s="128"/>
      <c r="D211" s="128"/>
      <c r="E211" s="128"/>
      <c r="F211" s="128"/>
      <c r="G211" s="128"/>
      <c r="H211" s="128"/>
      <c r="I211" s="101">
        <f>SUM(H209:H210)</f>
        <v>0</v>
      </c>
    </row>
    <row r="212" spans="1:10" s="3" customFormat="1" ht="16.350000000000001" customHeight="1">
      <c r="A212" s="118" t="s">
        <v>110</v>
      </c>
      <c r="B212" s="119"/>
      <c r="C212" s="119"/>
      <c r="D212" s="119"/>
      <c r="E212" s="119"/>
      <c r="F212" s="119"/>
      <c r="G212" s="119"/>
      <c r="H212" s="119"/>
      <c r="I212" s="120"/>
    </row>
    <row r="213" spans="1:10" s="7" customFormat="1" ht="16.5">
      <c r="A213" s="4"/>
      <c r="B213" s="5" t="s">
        <v>3</v>
      </c>
      <c r="C213" s="121" t="s">
        <v>4</v>
      </c>
      <c r="D213" s="121"/>
      <c r="E213" s="6" t="s">
        <v>5</v>
      </c>
      <c r="F213" s="6" t="s">
        <v>114</v>
      </c>
      <c r="G213" s="6" t="s">
        <v>115</v>
      </c>
      <c r="H213" s="5" t="s">
        <v>6</v>
      </c>
      <c r="I213" s="87" t="s">
        <v>7</v>
      </c>
    </row>
    <row r="214" spans="1:10" s="3" customFormat="1" ht="16.350000000000001" customHeight="1">
      <c r="A214" s="8"/>
      <c r="B214" s="9" t="s">
        <v>102</v>
      </c>
      <c r="C214" s="157"/>
      <c r="D214" s="157"/>
      <c r="E214" s="24"/>
      <c r="F214" s="24"/>
      <c r="G214" s="24"/>
      <c r="H214" s="17">
        <f>E214*G214</f>
        <v>0</v>
      </c>
      <c r="I214" s="95"/>
    </row>
    <row r="215" spans="1:10" s="3" customFormat="1" ht="16.350000000000001" customHeight="1">
      <c r="A215" s="8"/>
      <c r="B215" s="9" t="s">
        <v>103</v>
      </c>
      <c r="C215" s="157"/>
      <c r="D215" s="157"/>
      <c r="E215" s="24"/>
      <c r="F215" s="24"/>
      <c r="G215" s="24"/>
      <c r="H215" s="17">
        <f>E215*G215</f>
        <v>0</v>
      </c>
      <c r="I215" s="100"/>
    </row>
    <row r="216" spans="1:10" s="3" customFormat="1" ht="16.350000000000001" customHeight="1">
      <c r="A216" s="8"/>
      <c r="B216" s="9" t="s">
        <v>14</v>
      </c>
      <c r="C216" s="157"/>
      <c r="D216" s="157"/>
      <c r="E216" s="24"/>
      <c r="F216" s="24"/>
      <c r="G216" s="24"/>
      <c r="H216" s="17">
        <f>E216*G216</f>
        <v>0</v>
      </c>
      <c r="I216" s="93"/>
    </row>
    <row r="217" spans="1:10" s="3" customFormat="1" ht="16.350000000000001" customHeight="1">
      <c r="A217" s="13"/>
      <c r="B217" s="158" t="s">
        <v>104</v>
      </c>
      <c r="C217" s="158"/>
      <c r="D217" s="158"/>
      <c r="E217" s="158"/>
      <c r="F217" s="158"/>
      <c r="G217" s="158"/>
      <c r="H217" s="158"/>
      <c r="I217" s="101">
        <f>SUM(H214:H216)</f>
        <v>0</v>
      </c>
    </row>
    <row r="218" spans="1:10" s="3" customFormat="1" ht="16.350000000000001" customHeight="1">
      <c r="A218" s="19"/>
      <c r="B218" s="20"/>
      <c r="C218" s="20"/>
      <c r="D218" s="20"/>
      <c r="E218" s="20"/>
      <c r="F218" s="20"/>
      <c r="G218" s="20"/>
      <c r="H218" s="21"/>
      <c r="I218" s="103"/>
    </row>
    <row r="219" spans="1:10" s="3" customFormat="1" ht="16.350000000000001" customHeight="1">
      <c r="A219" s="19"/>
      <c r="B219" s="20"/>
      <c r="C219" s="20"/>
      <c r="D219" s="20"/>
      <c r="E219" s="20"/>
      <c r="F219" s="20"/>
      <c r="G219" s="20"/>
      <c r="H219" s="21"/>
      <c r="I219" s="96">
        <f>SUM(I38,I179,I189,I196,I206,I211,I217)-I218</f>
        <v>0</v>
      </c>
      <c r="J219" s="33"/>
    </row>
    <row r="220" spans="1:10" s="3" customFormat="1" ht="16.350000000000001" customHeight="1">
      <c r="A220" s="19"/>
      <c r="B220" s="25"/>
      <c r="C220" s="20"/>
      <c r="D220" s="20"/>
      <c r="E220" s="20"/>
      <c r="F220" s="20"/>
      <c r="G220" s="20"/>
      <c r="H220" s="21"/>
      <c r="I220" s="103"/>
    </row>
    <row r="221" spans="1:10" s="3" customFormat="1" ht="16.350000000000001" customHeight="1">
      <c r="A221" s="19"/>
      <c r="B221" s="29"/>
      <c r="C221" s="20"/>
      <c r="D221" s="20"/>
      <c r="E221" s="20"/>
      <c r="F221" s="20"/>
      <c r="G221" s="20"/>
      <c r="H221" s="21"/>
      <c r="I221" s="104">
        <v>0</v>
      </c>
      <c r="J221" s="33"/>
    </row>
    <row r="222" spans="1:10" s="3" customFormat="1" ht="16.350000000000001" customHeight="1">
      <c r="A222" s="19"/>
      <c r="B222" s="25" t="s">
        <v>105</v>
      </c>
      <c r="C222" s="20"/>
      <c r="D222" s="20"/>
      <c r="E222" s="20"/>
      <c r="F222" s="20"/>
      <c r="G222" s="20"/>
      <c r="H222" s="21"/>
      <c r="I222" s="96">
        <f>I219-I220+I221</f>
        <v>0</v>
      </c>
      <c r="J222" s="33"/>
    </row>
    <row r="223" spans="1:10" s="3" customFormat="1" ht="5.25" customHeight="1">
      <c r="C223" s="159"/>
      <c r="D223" s="159"/>
      <c r="I223" s="105"/>
    </row>
    <row r="224" spans="1:10" s="22" customFormat="1" ht="5.25" customHeight="1">
      <c r="C224" s="152"/>
      <c r="D224" s="152"/>
      <c r="G224" s="23"/>
      <c r="I224" s="106"/>
    </row>
    <row r="225" spans="1:9" s="22" customFormat="1" ht="16.350000000000001" customHeight="1">
      <c r="A225" s="22" t="s">
        <v>106</v>
      </c>
      <c r="C225" s="154"/>
      <c r="D225" s="155"/>
      <c r="E225" s="155"/>
      <c r="F225" s="156"/>
      <c r="G225" s="23" t="s">
        <v>107</v>
      </c>
      <c r="H225" s="154"/>
      <c r="I225" s="156"/>
    </row>
    <row r="226" spans="1:9" s="22" customFormat="1" ht="6" customHeight="1">
      <c r="C226" s="152"/>
      <c r="D226" s="152"/>
      <c r="I226" s="106"/>
    </row>
    <row r="227" spans="1:9" s="22" customFormat="1" ht="19.5" customHeight="1">
      <c r="A227" s="153" t="s">
        <v>314</v>
      </c>
      <c r="B227" s="153"/>
      <c r="C227" s="153"/>
      <c r="D227" s="153"/>
      <c r="E227" s="153"/>
      <c r="F227" s="153"/>
      <c r="G227" s="153"/>
      <c r="H227" s="153"/>
      <c r="I227" s="153"/>
    </row>
    <row r="228" spans="1:9" s="2" customFormat="1" ht="16.350000000000001" customHeight="1">
      <c r="C228" s="150"/>
      <c r="D228" s="150"/>
      <c r="I228" s="107"/>
    </row>
    <row r="229" spans="1:9" s="2" customFormat="1" ht="16.350000000000001" customHeight="1">
      <c r="C229" s="150"/>
      <c r="D229" s="150"/>
      <c r="I229" s="107"/>
    </row>
    <row r="230" spans="1:9" s="2" customFormat="1" ht="16.350000000000001" customHeight="1">
      <c r="C230" s="150"/>
      <c r="D230" s="150"/>
      <c r="I230" s="107"/>
    </row>
    <row r="231" spans="1:9" s="2" customFormat="1" ht="16.350000000000001" customHeight="1">
      <c r="C231" s="150"/>
      <c r="D231" s="150"/>
      <c r="I231" s="107"/>
    </row>
    <row r="232" spans="1:9" s="2" customFormat="1" ht="16.350000000000001" customHeight="1">
      <c r="C232" s="150"/>
      <c r="D232" s="150"/>
      <c r="I232" s="107"/>
    </row>
    <row r="233" spans="1:9" ht="16.350000000000001" customHeight="1">
      <c r="C233" s="151"/>
      <c r="D233" s="151"/>
    </row>
    <row r="234" spans="1:9" ht="16.350000000000001" customHeight="1">
      <c r="C234" s="151"/>
      <c r="D234" s="151"/>
    </row>
  </sheetData>
  <sheetProtection selectLockedCells="1" selectUnlockedCells="1"/>
  <autoFilter ref="A5:I222" xr:uid="{00000000-0009-0000-0000-000000000000}">
    <filterColumn colId="2" showButton="0"/>
  </autoFilter>
  <mergeCells count="254">
    <mergeCell ref="C175:D175"/>
    <mergeCell ref="C176:D176"/>
    <mergeCell ref="C177:D177"/>
    <mergeCell ref="C185:D185"/>
    <mergeCell ref="C199:D199"/>
    <mergeCell ref="C200:D200"/>
    <mergeCell ref="B189:H189"/>
    <mergeCell ref="A190:I190"/>
    <mergeCell ref="C187:D187"/>
    <mergeCell ref="B178:H178"/>
    <mergeCell ref="B179:H179"/>
    <mergeCell ref="A180:I180"/>
    <mergeCell ref="C181:D181"/>
    <mergeCell ref="C182:D182"/>
    <mergeCell ref="C183:D183"/>
    <mergeCell ref="C184:D184"/>
    <mergeCell ref="C186:D186"/>
    <mergeCell ref="B152:H152"/>
    <mergeCell ref="H155:H156"/>
    <mergeCell ref="C144:D144"/>
    <mergeCell ref="B145:H145"/>
    <mergeCell ref="A146:I146"/>
    <mergeCell ref="C147:D147"/>
    <mergeCell ref="C172:D172"/>
    <mergeCell ref="C173:D173"/>
    <mergeCell ref="C174:D174"/>
    <mergeCell ref="C169:D169"/>
    <mergeCell ref="C170:D170"/>
    <mergeCell ref="C171:D171"/>
    <mergeCell ref="H170:H171"/>
    <mergeCell ref="C148:D148"/>
    <mergeCell ref="L165:M165"/>
    <mergeCell ref="L166:M166"/>
    <mergeCell ref="L167:M167"/>
    <mergeCell ref="L168:M168"/>
    <mergeCell ref="B167:H167"/>
    <mergeCell ref="A168:I168"/>
    <mergeCell ref="A153:I153"/>
    <mergeCell ref="C154:D154"/>
    <mergeCell ref="C155:D155"/>
    <mergeCell ref="C156:D156"/>
    <mergeCell ref="B157:H157"/>
    <mergeCell ref="A163:I163"/>
    <mergeCell ref="C164:D164"/>
    <mergeCell ref="C165:D165"/>
    <mergeCell ref="C166:D166"/>
    <mergeCell ref="A158:I158"/>
    <mergeCell ref="C159:D159"/>
    <mergeCell ref="C160:D160"/>
    <mergeCell ref="C161:D161"/>
    <mergeCell ref="B162:H162"/>
    <mergeCell ref="H160:H161"/>
    <mergeCell ref="H165:H166"/>
    <mergeCell ref="B206:H206"/>
    <mergeCell ref="A207:I207"/>
    <mergeCell ref="C208:D208"/>
    <mergeCell ref="C209:D209"/>
    <mergeCell ref="C210:D210"/>
    <mergeCell ref="A197:I197"/>
    <mergeCell ref="C198:D198"/>
    <mergeCell ref="C191:D191"/>
    <mergeCell ref="C192:D192"/>
    <mergeCell ref="C193:D193"/>
    <mergeCell ref="C194:D194"/>
    <mergeCell ref="C195:D195"/>
    <mergeCell ref="B196:H196"/>
    <mergeCell ref="C201:D201"/>
    <mergeCell ref="C202:D202"/>
    <mergeCell ref="C203:D203"/>
    <mergeCell ref="C204:D204"/>
    <mergeCell ref="C205:D205"/>
    <mergeCell ref="C224:D224"/>
    <mergeCell ref="C225:F225"/>
    <mergeCell ref="H225:I225"/>
    <mergeCell ref="B211:H211"/>
    <mergeCell ref="A212:I212"/>
    <mergeCell ref="C213:D213"/>
    <mergeCell ref="C214:D214"/>
    <mergeCell ref="C215:D215"/>
    <mergeCell ref="C216:D216"/>
    <mergeCell ref="B217:H217"/>
    <mergeCell ref="C223:D223"/>
    <mergeCell ref="C232:D232"/>
    <mergeCell ref="C233:D233"/>
    <mergeCell ref="C234:D234"/>
    <mergeCell ref="C226:D226"/>
    <mergeCell ref="A227:I227"/>
    <mergeCell ref="C228:D228"/>
    <mergeCell ref="C229:D229"/>
    <mergeCell ref="C230:D230"/>
    <mergeCell ref="C231:D231"/>
    <mergeCell ref="B138:H138"/>
    <mergeCell ref="A139:I139"/>
    <mergeCell ref="C140:D140"/>
    <mergeCell ref="C141:D141"/>
    <mergeCell ref="C142:D142"/>
    <mergeCell ref="C143:D143"/>
    <mergeCell ref="H141:H144"/>
    <mergeCell ref="H148:H151"/>
    <mergeCell ref="C149:D149"/>
    <mergeCell ref="C150:D150"/>
    <mergeCell ref="C151:D151"/>
    <mergeCell ref="B134:H134"/>
    <mergeCell ref="A135:I135"/>
    <mergeCell ref="C136:D136"/>
    <mergeCell ref="C137:D137"/>
    <mergeCell ref="A128:I128"/>
    <mergeCell ref="C129:D129"/>
    <mergeCell ref="C130:D130"/>
    <mergeCell ref="C131:D131"/>
    <mergeCell ref="C132:D132"/>
    <mergeCell ref="H130:H132"/>
    <mergeCell ref="C133:D133"/>
    <mergeCell ref="A123:I123"/>
    <mergeCell ref="C124:D124"/>
    <mergeCell ref="C125:D125"/>
    <mergeCell ref="C126:D126"/>
    <mergeCell ref="B127:H127"/>
    <mergeCell ref="C117:D117"/>
    <mergeCell ref="C118:D118"/>
    <mergeCell ref="C119:D119"/>
    <mergeCell ref="B122:H122"/>
    <mergeCell ref="H116:H119"/>
    <mergeCell ref="H125:H126"/>
    <mergeCell ref="C121:D121"/>
    <mergeCell ref="C120:D120"/>
    <mergeCell ref="C112:D112"/>
    <mergeCell ref="B113:H113"/>
    <mergeCell ref="A114:I114"/>
    <mergeCell ref="C115:D115"/>
    <mergeCell ref="C116:D116"/>
    <mergeCell ref="C105:D105"/>
    <mergeCell ref="B108:H108"/>
    <mergeCell ref="A109:I109"/>
    <mergeCell ref="C110:D110"/>
    <mergeCell ref="C111:D111"/>
    <mergeCell ref="C107:D107"/>
    <mergeCell ref="H111:H112"/>
    <mergeCell ref="C99:D99"/>
    <mergeCell ref="C100:D100"/>
    <mergeCell ref="C101:D101"/>
    <mergeCell ref="C102:D102"/>
    <mergeCell ref="C103:D103"/>
    <mergeCell ref="C104:D104"/>
    <mergeCell ref="C95:D95"/>
    <mergeCell ref="B96:H96"/>
    <mergeCell ref="A97:I97"/>
    <mergeCell ref="C98:D98"/>
    <mergeCell ref="H99:H107"/>
    <mergeCell ref="C106:D106"/>
    <mergeCell ref="C89:D89"/>
    <mergeCell ref="C90:D90"/>
    <mergeCell ref="C91:D91"/>
    <mergeCell ref="C92:D92"/>
    <mergeCell ref="C93:D93"/>
    <mergeCell ref="C94:D94"/>
    <mergeCell ref="C78:D78"/>
    <mergeCell ref="C79:D79"/>
    <mergeCell ref="C80:D80"/>
    <mergeCell ref="C82:D82"/>
    <mergeCell ref="B87:H87"/>
    <mergeCell ref="A88:I88"/>
    <mergeCell ref="C85:D85"/>
    <mergeCell ref="H90:H95"/>
    <mergeCell ref="C86:D86"/>
    <mergeCell ref="C71:D71"/>
    <mergeCell ref="C72:D72"/>
    <mergeCell ref="C73:D73"/>
    <mergeCell ref="C74:D74"/>
    <mergeCell ref="C76:D76"/>
    <mergeCell ref="C77:D77"/>
    <mergeCell ref="C61:D61"/>
    <mergeCell ref="C62:D62"/>
    <mergeCell ref="C63:D63"/>
    <mergeCell ref="C64:D64"/>
    <mergeCell ref="B69:H69"/>
    <mergeCell ref="A70:I70"/>
    <mergeCell ref="H72:H85"/>
    <mergeCell ref="C65:D65"/>
    <mergeCell ref="C66:D66"/>
    <mergeCell ref="C67:D67"/>
    <mergeCell ref="C68:D68"/>
    <mergeCell ref="C75:D75"/>
    <mergeCell ref="C81:D81"/>
    <mergeCell ref="C83:D83"/>
    <mergeCell ref="C84:D84"/>
    <mergeCell ref="C55:D55"/>
    <mergeCell ref="C56:D56"/>
    <mergeCell ref="C47:D47"/>
    <mergeCell ref="C57:D57"/>
    <mergeCell ref="C58:D58"/>
    <mergeCell ref="C59:D59"/>
    <mergeCell ref="C60:D60"/>
    <mergeCell ref="C48:D48"/>
    <mergeCell ref="B50:H50"/>
    <mergeCell ref="A51:I51"/>
    <mergeCell ref="C52:D52"/>
    <mergeCell ref="C53:D53"/>
    <mergeCell ref="C54:D54"/>
    <mergeCell ref="H47:H48"/>
    <mergeCell ref="H53:H64"/>
    <mergeCell ref="C49:D49"/>
    <mergeCell ref="B44:H44"/>
    <mergeCell ref="A45:I45"/>
    <mergeCell ref="B29:H29"/>
    <mergeCell ref="A30:I30"/>
    <mergeCell ref="C31:D31"/>
    <mergeCell ref="C46:D46"/>
    <mergeCell ref="B37:H37"/>
    <mergeCell ref="A39:I39"/>
    <mergeCell ref="A40:I40"/>
    <mergeCell ref="C41:D41"/>
    <mergeCell ref="C42:D42"/>
    <mergeCell ref="C43:D43"/>
    <mergeCell ref="B38:H38"/>
    <mergeCell ref="H42:H43"/>
    <mergeCell ref="C34:D34"/>
    <mergeCell ref="C35:D35"/>
    <mergeCell ref="C36:D36"/>
    <mergeCell ref="C32:D32"/>
    <mergeCell ref="C33:D33"/>
    <mergeCell ref="B25:H25"/>
    <mergeCell ref="A26:I26"/>
    <mergeCell ref="C27:D27"/>
    <mergeCell ref="C28:D28"/>
    <mergeCell ref="H6:H12"/>
    <mergeCell ref="C19:D19"/>
    <mergeCell ref="B20:H20"/>
    <mergeCell ref="A21:I21"/>
    <mergeCell ref="C22:D22"/>
    <mergeCell ref="B16:H16"/>
    <mergeCell ref="A17:I17"/>
    <mergeCell ref="C18:D18"/>
    <mergeCell ref="C13:D13"/>
    <mergeCell ref="C14:D14"/>
    <mergeCell ref="C15:D15"/>
    <mergeCell ref="C23:D23"/>
    <mergeCell ref="C24:D24"/>
    <mergeCell ref="A1:C1"/>
    <mergeCell ref="D3:F3"/>
    <mergeCell ref="G2:I2"/>
    <mergeCell ref="C12:D12"/>
    <mergeCell ref="A4:I4"/>
    <mergeCell ref="C5:D5"/>
    <mergeCell ref="C6:D6"/>
    <mergeCell ref="C7:D7"/>
    <mergeCell ref="C8:D8"/>
    <mergeCell ref="C9:D9"/>
    <mergeCell ref="A2:C2"/>
    <mergeCell ref="A3:C3"/>
    <mergeCell ref="C10:D10"/>
    <mergeCell ref="C11:D11"/>
    <mergeCell ref="D2:F2"/>
    <mergeCell ref="D1:I1"/>
  </mergeCells>
  <conditionalFormatting sqref="I222">
    <cfRule type="cellIs" dxfId="0" priority="1" operator="greaterThan">
      <formula>173489.9</formula>
    </cfRule>
  </conditionalFormatting>
  <pageMargins left="0.6" right="0.6" top="1.4583333333333299" bottom="0.72916666666666696" header="0.34375" footer="0.38333333333333303"/>
  <pageSetup scale="90" fitToHeight="0" orientation="landscape" r:id="rId1"/>
  <headerFooter>
    <oddHeader>&amp;L                           &amp;G&amp;C&amp;"Myriad Pro,Bold"
City of Houston - New Home Development Program (NHDP)
&amp;18Work Write-Up / Cost Estimate&amp;4 
&amp;8
&amp;11&amp;G&amp;R&amp;G</oddHeader>
    <oddFooter>&amp;L&amp;"Myriad Pro,Regular"&amp;9Form 11.17 - Work Write-up /Cost Estimate RV 02.07.19 DW&amp;C&amp;"Myriad Pro,Regular"&amp;9Signature: ____________________________________&amp;R&amp;"Myriad Pro,Regular"&amp;9Page &amp;P of &amp;N</oddFooter>
  </headerFooter>
  <rowBreaks count="10" manualBreakCount="10">
    <brk id="20" max="16383" man="1"/>
    <brk id="38" max="16383" man="1"/>
    <brk id="50" max="16383" man="1"/>
    <brk id="69" max="16383" man="1"/>
    <brk id="113" max="16383" man="1"/>
    <brk id="134" max="16383" man="1"/>
    <brk id="157" max="8" man="1"/>
    <brk id="179" max="16383" man="1"/>
    <brk id="206" max="16383" man="1"/>
    <brk id="22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Option Button 1">
              <controlPr locked="0" defaultSize="0" autoFill="0" autoLine="0" autoPict="0">
                <anchor moveWithCells="1">
                  <from>
                    <xdr:col>2</xdr:col>
                    <xdr:colOff>247650</xdr:colOff>
                    <xdr:row>2</xdr:row>
                    <xdr:rowOff>171450</xdr:rowOff>
                  </from>
                  <to>
                    <xdr:col>3</xdr:col>
                    <xdr:colOff>381000</xdr:colOff>
                    <xdr:row>4</xdr:row>
                    <xdr:rowOff>9525</xdr:rowOff>
                  </to>
                </anchor>
              </controlPr>
            </control>
          </mc:Choice>
        </mc:AlternateContent>
        <mc:AlternateContent xmlns:mc="http://schemas.openxmlformats.org/markup-compatibility/2006">
          <mc:Choice Requires="x14">
            <control shapeId="2050" r:id="rId6" name="Option Button 2">
              <controlPr locked="0" defaultSize="0" autoFill="0" autoLine="0" autoPict="0">
                <anchor moveWithCells="1">
                  <from>
                    <xdr:col>3</xdr:col>
                    <xdr:colOff>409575</xdr:colOff>
                    <xdr:row>2</xdr:row>
                    <xdr:rowOff>171450</xdr:rowOff>
                  </from>
                  <to>
                    <xdr:col>3</xdr:col>
                    <xdr:colOff>942975</xdr:colOff>
                    <xdr:row>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000-000000000000}">
          <x14:formula1>
            <xm:f>'Drop Down Options'!$A$7:$A$8</xm:f>
          </x14:formula1>
          <xm:sqref>C120:D120</xm:sqref>
        </x14:dataValidation>
        <x14:dataValidation type="list" allowBlank="1" showInputMessage="1" showErrorMessage="1" xr:uid="{00000000-0002-0000-0000-000001000000}">
          <x14:formula1>
            <xm:f>'Drop Down Options'!$A$12:$A$16</xm:f>
          </x14:formula1>
          <xm:sqref>L165:M168 C172:D175</xm:sqref>
        </x14:dataValidation>
        <x14:dataValidation type="list" allowBlank="1" showInputMessage="1" showErrorMessage="1" xr:uid="{00000000-0002-0000-0000-000002000000}">
          <x14:formula1>
            <xm:f>'Drop Down Options'!$A$28:$A$32</xm:f>
          </x14:formula1>
          <xm:sqref>C65:D66</xm:sqref>
        </x14:dataValidation>
        <x14:dataValidation type="list" allowBlank="1" showInputMessage="1" showErrorMessage="1" xr:uid="{00000000-0002-0000-0000-000003000000}">
          <x14:formula1>
            <xm:f>'Drop Down Options'!$A$57:$A$58</xm:f>
          </x14:formula1>
          <xm:sqref>C185:D185</xm:sqref>
        </x14:dataValidation>
        <x14:dataValidation type="list" allowBlank="1" showInputMessage="1" showErrorMessage="1" xr:uid="{00000000-0002-0000-0000-000004000000}">
          <x14:formula1>
            <xm:f>'Drop Down Options'!$A$76:$A$77</xm:f>
          </x14:formula1>
          <xm:sqref>C202:D202</xm:sqref>
        </x14:dataValidation>
        <x14:dataValidation type="list" allowBlank="1" showInputMessage="1" showErrorMessage="1" xr:uid="{00000000-0002-0000-0000-000005000000}">
          <x14:formula1>
            <xm:f>'Drop Down Options'!$A$71:$A$73</xm:f>
          </x14:formula1>
          <xm:sqref>C201:D201</xm:sqref>
        </x14:dataValidation>
        <x14:dataValidation type="list" allowBlank="1" showInputMessage="1" showErrorMessage="1" xr:uid="{00000000-0002-0000-0000-000006000000}">
          <x14:formula1>
            <xm:f>'Drop Down Options'!$A$66:$A$69</xm:f>
          </x14:formula1>
          <xm:sqref>C203:D204</xm:sqref>
        </x14:dataValidation>
        <x14:dataValidation type="list" allowBlank="1" showInputMessage="1" showErrorMessage="1" xr:uid="{00000000-0002-0000-0000-000007000000}">
          <x14:formula1>
            <xm:f>'Drop Down Options'!$A$80:$A$82</xm:f>
          </x14:formula1>
          <xm:sqref>C49:D49</xm:sqref>
        </x14:dataValidation>
        <x14:dataValidation type="list" allowBlank="1" showInputMessage="1" showErrorMessage="1" xr:uid="{00000000-0002-0000-0000-000008000000}">
          <x14:formula1>
            <xm:f>'Drop Down Options'!$A$61:$A$63</xm:f>
          </x14:formula1>
          <xm:sqref>C199:D199</xm:sqref>
        </x14:dataValidation>
        <x14:dataValidation type="list" allowBlank="1" showInputMessage="1" showErrorMessage="1" xr:uid="{00000000-0002-0000-0000-000009000000}">
          <x14:formula1>
            <xm:f>'Drop Down Options'!$A$84:$A$85</xm:f>
          </x14:formula1>
          <xm:sqref>C176:D176</xm:sqref>
        </x14:dataValidation>
        <x14:dataValidation type="list" allowBlank="1" showInputMessage="1" showErrorMessage="1" xr:uid="{00000000-0002-0000-0000-00000A000000}">
          <x14:formula1>
            <xm:f>'Drop Down Options'!$A$88:$A$96</xm:f>
          </x14:formula1>
          <xm:sqref>C177:D177</xm:sqref>
        </x14:dataValidation>
        <x14:dataValidation type="list" allowBlank="1" showInputMessage="1" showErrorMessage="1" xr:uid="{00000000-0002-0000-0000-00000B000000}">
          <x14:formula1>
            <xm:f>'Drop Down Options'!$A$33:$A$35</xm:f>
          </x14:formula1>
          <xm:sqref>C67:D68</xm:sqref>
        </x14:dataValidation>
        <x14:dataValidation type="list" allowBlank="1" showInputMessage="1" showErrorMessage="1" xr:uid="{00000000-0002-0000-0000-00000C000000}">
          <x14:formula1>
            <xm:f>'Drop Down Options'!$A$7:$A$9</xm:f>
          </x14:formula1>
          <xm:sqref>C121:D121</xm:sqref>
        </x14:dataValidation>
        <x14:dataValidation type="list" allowBlank="1" showInputMessage="1" showErrorMessage="1" xr:uid="{00000000-0002-0000-0000-00000D000000}">
          <x14:formula1>
            <xm:f>'Drop Down Options'!$A$19:$A$25</xm:f>
          </x14:formula1>
          <xm:sqref>C34:D36</xm:sqref>
        </x14:dataValidation>
        <x14:dataValidation type="list" allowBlank="1" showInputMessage="1" showErrorMessage="1" xr:uid="{00000000-0002-0000-0000-00000E000000}">
          <x14:formula1>
            <xm:f>'Drop Down Options'!$A$2:$A$4</xm:f>
          </x14:formula1>
          <xm:sqref>C23:D24</xm:sqref>
        </x14:dataValidation>
        <x14:dataValidation type="list" allowBlank="1" showInputMessage="1" showErrorMessage="1" xr:uid="{00000000-0002-0000-0000-00000F000000}">
          <x14:formula1>
            <xm:f>'Drop Down Options'!$A$103:$A$108</xm:f>
          </x14:formula1>
          <xm:sqref>C186:D186 C187</xm:sqref>
        </x14:dataValidation>
        <x14:dataValidation type="list" allowBlank="1" showInputMessage="1" showErrorMessage="1" xr:uid="{00000000-0002-0000-0000-000010000000}">
          <x14:formula1>
            <xm:f>'Drop Down Options'!$A$99:$A$100</xm:f>
          </x14:formula1>
          <xm:sqref>C86:D86</xm:sqref>
        </x14:dataValidation>
        <x14:dataValidation type="list" allowBlank="1" showInputMessage="1" showErrorMessage="1" xr:uid="{00000000-0002-0000-0000-000011000000}">
          <x14:formula1>
            <xm:f>'Drop Down Options'!$A$112:$A$113</xm:f>
          </x14:formula1>
          <xm:sqref>C133:D133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3"/>
  <sheetViews>
    <sheetView zoomScaleNormal="100" workbookViewId="0">
      <selection activeCell="A112" sqref="A112"/>
    </sheetView>
  </sheetViews>
  <sheetFormatPr defaultRowHeight="15"/>
  <cols>
    <col min="1" max="1" width="41.42578125" bestFit="1" customWidth="1"/>
    <col min="2" max="2" width="10.140625" bestFit="1" customWidth="1"/>
    <col min="3" max="3" width="11.140625" bestFit="1" customWidth="1"/>
  </cols>
  <sheetData>
    <row r="1" spans="1:3">
      <c r="A1" t="s">
        <v>201</v>
      </c>
      <c r="B1" t="s">
        <v>202</v>
      </c>
    </row>
    <row r="2" spans="1:3">
      <c r="A2" t="s">
        <v>119</v>
      </c>
      <c r="B2">
        <v>0</v>
      </c>
    </row>
    <row r="3" spans="1:3">
      <c r="A3" t="s">
        <v>285</v>
      </c>
      <c r="B3">
        <v>3.46</v>
      </c>
      <c r="C3" t="s">
        <v>256</v>
      </c>
    </row>
    <row r="4" spans="1:3">
      <c r="A4" s="41" t="s">
        <v>286</v>
      </c>
      <c r="B4">
        <v>1.5</v>
      </c>
      <c r="C4" t="s">
        <v>256</v>
      </c>
    </row>
    <row r="6" spans="1:3">
      <c r="A6" t="s">
        <v>209</v>
      </c>
    </row>
    <row r="7" spans="1:3">
      <c r="A7" t="s">
        <v>236</v>
      </c>
      <c r="B7">
        <v>0</v>
      </c>
    </row>
    <row r="8" spans="1:3" ht="110.25" customHeight="1">
      <c r="A8" s="41" t="s">
        <v>287</v>
      </c>
      <c r="B8">
        <v>1800</v>
      </c>
    </row>
    <row r="9" spans="1:3">
      <c r="A9" s="41" t="s">
        <v>273</v>
      </c>
      <c r="B9">
        <v>3</v>
      </c>
      <c r="C9" t="s">
        <v>271</v>
      </c>
    </row>
    <row r="11" spans="1:3">
      <c r="A11" t="s">
        <v>210</v>
      </c>
    </row>
    <row r="12" spans="1:3">
      <c r="A12" t="s">
        <v>119</v>
      </c>
      <c r="B12">
        <v>0</v>
      </c>
    </row>
    <row r="13" spans="1:3">
      <c r="A13" t="s">
        <v>241</v>
      </c>
      <c r="B13">
        <v>130</v>
      </c>
    </row>
    <row r="14" spans="1:3" ht="30">
      <c r="A14" s="41" t="s">
        <v>211</v>
      </c>
      <c r="B14">
        <v>130</v>
      </c>
    </row>
    <row r="15" spans="1:3" ht="30">
      <c r="A15" s="41" t="s">
        <v>212</v>
      </c>
      <c r="B15">
        <v>700</v>
      </c>
    </row>
    <row r="16" spans="1:3" ht="30">
      <c r="A16" s="41" t="s">
        <v>213</v>
      </c>
      <c r="B16">
        <v>950</v>
      </c>
    </row>
    <row r="18" spans="1:3">
      <c r="A18" s="41" t="s">
        <v>218</v>
      </c>
    </row>
    <row r="19" spans="1:3">
      <c r="A19" s="41" t="s">
        <v>119</v>
      </c>
      <c r="B19">
        <v>0</v>
      </c>
    </row>
    <row r="20" spans="1:3" ht="30">
      <c r="A20" s="41" t="s">
        <v>220</v>
      </c>
      <c r="B20">
        <v>0</v>
      </c>
    </row>
    <row r="21" spans="1:3">
      <c r="A21" s="41" t="s">
        <v>219</v>
      </c>
      <c r="B21">
        <v>350</v>
      </c>
    </row>
    <row r="22" spans="1:3">
      <c r="A22" s="41" t="s">
        <v>222</v>
      </c>
      <c r="B22">
        <v>1700</v>
      </c>
    </row>
    <row r="23" spans="1:3">
      <c r="A23" s="41" t="s">
        <v>221</v>
      </c>
      <c r="B23">
        <v>2500</v>
      </c>
    </row>
    <row r="24" spans="1:3">
      <c r="A24" s="41" t="s">
        <v>257</v>
      </c>
      <c r="B24">
        <v>485</v>
      </c>
    </row>
    <row r="25" spans="1:3">
      <c r="A25" s="41" t="s">
        <v>274</v>
      </c>
      <c r="B25">
        <v>55.75</v>
      </c>
      <c r="C25" t="s">
        <v>271</v>
      </c>
    </row>
    <row r="27" spans="1:3">
      <c r="A27" s="41" t="s">
        <v>27</v>
      </c>
    </row>
    <row r="28" spans="1:3">
      <c r="A28" s="41" t="s">
        <v>119</v>
      </c>
      <c r="B28">
        <v>0</v>
      </c>
    </row>
    <row r="29" spans="1:3">
      <c r="A29" s="41" t="s">
        <v>223</v>
      </c>
      <c r="B29">
        <v>1300</v>
      </c>
    </row>
    <row r="30" spans="1:3" ht="30">
      <c r="A30" s="41" t="s">
        <v>255</v>
      </c>
      <c r="B30">
        <v>1650</v>
      </c>
    </row>
    <row r="31" spans="1:3">
      <c r="A31" s="41" t="s">
        <v>224</v>
      </c>
      <c r="B31">
        <v>3200</v>
      </c>
    </row>
    <row r="32" spans="1:3">
      <c r="A32" s="41" t="s">
        <v>225</v>
      </c>
      <c r="B32">
        <v>6600</v>
      </c>
    </row>
    <row r="33" spans="1:4">
      <c r="A33" s="41" t="s">
        <v>119</v>
      </c>
      <c r="B33">
        <v>0</v>
      </c>
    </row>
    <row r="34" spans="1:4">
      <c r="A34" s="41" t="s">
        <v>270</v>
      </c>
      <c r="B34">
        <v>11</v>
      </c>
      <c r="C34" t="s">
        <v>271</v>
      </c>
    </row>
    <row r="35" spans="1:4">
      <c r="A35" s="41" t="s">
        <v>275</v>
      </c>
      <c r="B35">
        <v>15</v>
      </c>
      <c r="C35" t="s">
        <v>271</v>
      </c>
    </row>
    <row r="36" spans="1:4">
      <c r="A36" s="41"/>
    </row>
    <row r="37" spans="1:4">
      <c r="A37" s="41"/>
    </row>
    <row r="39" spans="1:4">
      <c r="A39" s="41" t="s">
        <v>217</v>
      </c>
    </row>
    <row r="40" spans="1:4">
      <c r="A40" s="41"/>
      <c r="B40" s="41"/>
      <c r="C40" t="s">
        <v>22</v>
      </c>
      <c r="D40" t="s">
        <v>278</v>
      </c>
    </row>
    <row r="41" spans="1:4" ht="60">
      <c r="A41" s="41" t="s">
        <v>279</v>
      </c>
      <c r="B41">
        <f>C41</f>
        <v>17433</v>
      </c>
      <c r="C41">
        <v>17433</v>
      </c>
      <c r="D41">
        <v>1409</v>
      </c>
    </row>
    <row r="42" spans="1:4" ht="60">
      <c r="A42" s="41" t="s">
        <v>280</v>
      </c>
      <c r="B42">
        <f>1800+C41</f>
        <v>19233</v>
      </c>
    </row>
    <row r="43" spans="1:4" ht="60">
      <c r="A43" s="41" t="s">
        <v>281</v>
      </c>
      <c r="B43">
        <f>2700+C41</f>
        <v>20133</v>
      </c>
    </row>
    <row r="44" spans="1:4" ht="30">
      <c r="A44" s="41" t="s">
        <v>276</v>
      </c>
      <c r="B44">
        <f>(ROUND(-1.05*D41,0))+C41</f>
        <v>15954</v>
      </c>
    </row>
    <row r="45" spans="1:4" ht="30">
      <c r="A45" s="41" t="s">
        <v>277</v>
      </c>
      <c r="B45">
        <f>(ROUND(7.05*D41,0))+C41</f>
        <v>27366</v>
      </c>
    </row>
    <row r="47" spans="1:4">
      <c r="A47" s="41" t="s">
        <v>227</v>
      </c>
    </row>
    <row r="48" spans="1:4">
      <c r="A48" s="41" t="s">
        <v>119</v>
      </c>
      <c r="B48">
        <v>0</v>
      </c>
    </row>
    <row r="49" spans="1:3" ht="30">
      <c r="A49" s="41" t="s">
        <v>228</v>
      </c>
      <c r="B49">
        <v>140</v>
      </c>
    </row>
    <row r="50" spans="1:3">
      <c r="A50" s="41" t="s">
        <v>231</v>
      </c>
      <c r="B50">
        <v>400</v>
      </c>
    </row>
    <row r="51" spans="1:3" ht="30">
      <c r="A51" s="41" t="s">
        <v>232</v>
      </c>
      <c r="B51">
        <v>0.75</v>
      </c>
    </row>
    <row r="52" spans="1:3" ht="30">
      <c r="A52" s="41" t="s">
        <v>233</v>
      </c>
      <c r="B52">
        <v>225</v>
      </c>
    </row>
    <row r="53" spans="1:3" ht="45">
      <c r="A53" s="41" t="s">
        <v>284</v>
      </c>
      <c r="B53">
        <v>25</v>
      </c>
      <c r="C53" t="s">
        <v>271</v>
      </c>
    </row>
    <row r="54" spans="1:3">
      <c r="A54" s="41"/>
    </row>
    <row r="56" spans="1:3">
      <c r="A56" s="41" t="s">
        <v>234</v>
      </c>
    </row>
    <row r="57" spans="1:3">
      <c r="A57" s="41" t="s">
        <v>236</v>
      </c>
      <c r="B57">
        <v>0</v>
      </c>
    </row>
    <row r="58" spans="1:3" ht="30">
      <c r="A58" s="41" t="s">
        <v>235</v>
      </c>
      <c r="B58">
        <v>350</v>
      </c>
    </row>
    <row r="60" spans="1:3">
      <c r="A60" s="41" t="s">
        <v>247</v>
      </c>
    </row>
    <row r="61" spans="1:3">
      <c r="A61" s="41" t="s">
        <v>236</v>
      </c>
      <c r="B61">
        <v>0</v>
      </c>
    </row>
    <row r="62" spans="1:3" ht="30">
      <c r="A62" s="41" t="s">
        <v>248</v>
      </c>
      <c r="B62">
        <v>2367.5100000000002</v>
      </c>
    </row>
    <row r="63" spans="1:3" ht="30">
      <c r="A63" s="41" t="s">
        <v>249</v>
      </c>
      <c r="B63">
        <v>1876.14</v>
      </c>
    </row>
    <row r="64" spans="1:3">
      <c r="A64" s="41" t="s">
        <v>243</v>
      </c>
      <c r="B64">
        <v>446.7</v>
      </c>
    </row>
    <row r="66" spans="1:2">
      <c r="A66" s="41" t="s">
        <v>236</v>
      </c>
      <c r="B66">
        <v>0</v>
      </c>
    </row>
    <row r="67" spans="1:2">
      <c r="A67" s="41"/>
    </row>
    <row r="68" spans="1:2">
      <c r="A68" s="41" t="s">
        <v>250</v>
      </c>
      <c r="B68">
        <v>498.73</v>
      </c>
    </row>
    <row r="69" spans="1:2">
      <c r="A69" s="41" t="s">
        <v>251</v>
      </c>
      <c r="B69">
        <v>498.73</v>
      </c>
    </row>
    <row r="71" spans="1:2">
      <c r="A71" s="41" t="s">
        <v>236</v>
      </c>
      <c r="B71">
        <v>0</v>
      </c>
    </row>
    <row r="72" spans="1:2">
      <c r="A72" s="41" t="s">
        <v>252</v>
      </c>
      <c r="B72">
        <v>1827.52</v>
      </c>
    </row>
    <row r="73" spans="1:2">
      <c r="A73" s="41" t="s">
        <v>253</v>
      </c>
      <c r="B73">
        <v>2100.75</v>
      </c>
    </row>
    <row r="74" spans="1:2">
      <c r="A74" s="41"/>
    </row>
    <row r="76" spans="1:2">
      <c r="A76" s="41" t="s">
        <v>236</v>
      </c>
      <c r="B76">
        <v>0</v>
      </c>
    </row>
    <row r="77" spans="1:2">
      <c r="A77" s="41" t="s">
        <v>246</v>
      </c>
      <c r="B77">
        <v>1686.96</v>
      </c>
    </row>
    <row r="79" spans="1:2">
      <c r="A79" t="s">
        <v>24</v>
      </c>
    </row>
    <row r="80" spans="1:2">
      <c r="A80" t="s">
        <v>119</v>
      </c>
      <c r="B80">
        <v>0</v>
      </c>
    </row>
    <row r="81" spans="1:2" ht="30">
      <c r="A81" s="41" t="s">
        <v>229</v>
      </c>
      <c r="B81">
        <v>5</v>
      </c>
    </row>
    <row r="82" spans="1:2" ht="30">
      <c r="A82" s="41" t="s">
        <v>230</v>
      </c>
      <c r="B82">
        <v>6.5</v>
      </c>
    </row>
    <row r="84" spans="1:2">
      <c r="A84" t="s">
        <v>236</v>
      </c>
      <c r="B84">
        <v>0</v>
      </c>
    </row>
    <row r="85" spans="1:2" ht="45">
      <c r="A85" s="41" t="s">
        <v>258</v>
      </c>
      <c r="B85">
        <v>250</v>
      </c>
    </row>
    <row r="86" spans="1:2">
      <c r="B86" s="43"/>
    </row>
    <row r="87" spans="1:2">
      <c r="A87" t="s">
        <v>259</v>
      </c>
    </row>
    <row r="88" spans="1:2">
      <c r="A88" t="s">
        <v>236</v>
      </c>
      <c r="B88">
        <v>0</v>
      </c>
    </row>
    <row r="89" spans="1:2">
      <c r="A89" t="s">
        <v>260</v>
      </c>
      <c r="B89" s="43">
        <v>1800</v>
      </c>
    </row>
    <row r="90" spans="1:2">
      <c r="A90" t="s">
        <v>261</v>
      </c>
      <c r="B90" s="43">
        <v>3250</v>
      </c>
    </row>
    <row r="91" spans="1:2">
      <c r="A91" t="s">
        <v>262</v>
      </c>
      <c r="B91" s="43">
        <v>4900</v>
      </c>
    </row>
    <row r="92" spans="1:2">
      <c r="A92" t="s">
        <v>263</v>
      </c>
      <c r="B92" s="43">
        <v>6400</v>
      </c>
    </row>
    <row r="93" spans="1:2">
      <c r="A93" t="s">
        <v>264</v>
      </c>
      <c r="B93" s="43">
        <v>7900</v>
      </c>
    </row>
    <row r="94" spans="1:2">
      <c r="A94" t="s">
        <v>265</v>
      </c>
      <c r="B94" s="43">
        <v>9700</v>
      </c>
    </row>
    <row r="95" spans="1:2">
      <c r="A95" t="s">
        <v>266</v>
      </c>
      <c r="B95" s="43">
        <v>11200</v>
      </c>
    </row>
    <row r="96" spans="1:2">
      <c r="A96" t="s">
        <v>267</v>
      </c>
      <c r="B96" s="43">
        <v>13000</v>
      </c>
    </row>
    <row r="99" spans="1:2" ht="60">
      <c r="A99" s="41" t="s">
        <v>288</v>
      </c>
      <c r="B99" s="43">
        <v>22.79</v>
      </c>
    </row>
    <row r="100" spans="1:2">
      <c r="A100" t="s">
        <v>295</v>
      </c>
      <c r="B100" s="43">
        <v>0</v>
      </c>
    </row>
    <row r="102" spans="1:2">
      <c r="A102" s="49" t="s">
        <v>289</v>
      </c>
      <c r="B102" s="49"/>
    </row>
    <row r="103" spans="1:2">
      <c r="A103" s="49" t="s">
        <v>290</v>
      </c>
      <c r="B103" s="49">
        <v>500</v>
      </c>
    </row>
    <row r="104" spans="1:2">
      <c r="A104" s="49" t="s">
        <v>291</v>
      </c>
      <c r="B104" s="49">
        <v>300</v>
      </c>
    </row>
    <row r="105" spans="1:2">
      <c r="A105" s="49" t="s">
        <v>292</v>
      </c>
      <c r="B105" s="49">
        <v>300</v>
      </c>
    </row>
    <row r="106" spans="1:2">
      <c r="A106" s="49" t="s">
        <v>293</v>
      </c>
      <c r="B106" s="49">
        <v>800</v>
      </c>
    </row>
    <row r="107" spans="1:2">
      <c r="A107" s="49" t="s">
        <v>294</v>
      </c>
      <c r="B107" s="49">
        <v>1100</v>
      </c>
    </row>
    <row r="108" spans="1:2">
      <c r="A108" s="49" t="s">
        <v>295</v>
      </c>
      <c r="B108" s="49">
        <v>0</v>
      </c>
    </row>
    <row r="109" spans="1:2">
      <c r="A109" s="49" t="s">
        <v>296</v>
      </c>
      <c r="B109" s="49">
        <v>203</v>
      </c>
    </row>
    <row r="112" spans="1:2" ht="30">
      <c r="A112" s="41" t="s">
        <v>300</v>
      </c>
      <c r="B112">
        <v>16.21</v>
      </c>
    </row>
    <row r="113" spans="1:2">
      <c r="A113" t="s">
        <v>295</v>
      </c>
      <c r="B113" s="52">
        <v>0</v>
      </c>
    </row>
  </sheetData>
  <sortState xmlns:xlrd2="http://schemas.microsoft.com/office/spreadsheetml/2017/richdata2" ref="A3:B4">
    <sortCondition ref="B3:B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AC7A7CA50BA7498C3536E377A6519E" ma:contentTypeVersion="7" ma:contentTypeDescription="Create a new document." ma:contentTypeScope="" ma:versionID="4be1ca22394334e0e1c8f5f12fb5d266">
  <xsd:schema xmlns:xsd="http://www.w3.org/2001/XMLSchema" xmlns:xs="http://www.w3.org/2001/XMLSchema" xmlns:p="http://schemas.microsoft.com/office/2006/metadata/properties" xmlns:ns3="40557724-313c-4db7-9e75-41a9bb575a8d" targetNamespace="http://schemas.microsoft.com/office/2006/metadata/properties" ma:root="true" ma:fieldsID="f4dcc1cde0cc8960a6be2fb4b168c9b9" ns3:_="">
    <xsd:import namespace="40557724-313c-4db7-9e75-41a9bb575a8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557724-313c-4db7-9e75-41a9bb575a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03BA957-37A8-4BBD-A887-A67FA4465744}">
  <ds:schemaRefs>
    <ds:schemaRef ds:uri="http://schemas.microsoft.com/sharepoint/v3/contenttype/forms"/>
  </ds:schemaRefs>
</ds:datastoreItem>
</file>

<file path=customXml/itemProps2.xml><?xml version="1.0" encoding="utf-8"?>
<ds:datastoreItem xmlns:ds="http://schemas.openxmlformats.org/officeDocument/2006/customXml" ds:itemID="{95E1BDAC-42D1-45F8-8BD9-183B41195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557724-313c-4db7-9e75-41a9bb575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18EB10-8480-4B2A-B9C0-C1149B5E01A7}">
  <ds:schemaRef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openxmlformats.org/package/2006/metadata/core-properties"/>
    <ds:schemaRef ds:uri="40557724-313c-4db7-9e75-41a9bb575a8d"/>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11.17</vt:lpstr>
      <vt:lpstr>Drop Down Options</vt:lpstr>
      <vt:lpstr>'Form 11.17'!Print_Area</vt:lpstr>
      <vt:lpstr>'Form 11.17'!Print_Titles</vt:lpstr>
    </vt:vector>
  </TitlesOfParts>
  <Company>URS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Dorsa</dc:creator>
  <cp:lastModifiedBy>Jones, David - HCD</cp:lastModifiedBy>
  <cp:lastPrinted>2019-01-17T16:07:27Z</cp:lastPrinted>
  <dcterms:created xsi:type="dcterms:W3CDTF">2013-01-04T14:40:36Z</dcterms:created>
  <dcterms:modified xsi:type="dcterms:W3CDTF">2019-09-11T17:47:48Z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0x010100D8AC7A7CA50BA7498C3536E377A6519E</vt:lpwstr>
  </property>
</Properties>
</file>