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2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fth.sharepoint.com/CFTH PARTNERS/CFTH -Partner Data Share/CCHP Phase 2/"/>
    </mc:Choice>
  </mc:AlternateContent>
  <xr:revisionPtr revIDLastSave="0" documentId="8_{C1A5A88D-FE3E-405F-AEA4-489B1B13AFD0}" xr6:coauthVersionLast="47" xr6:coauthVersionMax="47" xr10:uidLastSave="{00000000-0000-0000-0000-000000000000}"/>
  <bookViews>
    <workbookView xWindow="-120" yWindow="-120" windowWidth="29040" windowHeight="15720" firstSheet="1" activeTab="1" xr2:uid="{00000000-000D-0000-FFFF-FFFF00000000}"/>
  </bookViews>
  <sheets>
    <sheet name="CCHP 2 - Budget Cover Sheet" sheetId="3" r:id="rId1"/>
    <sheet name="CCHP 2 - Budget Form" sheetId="2" r:id="rId2"/>
    <sheet name="Sheet2" sheetId="4" state="hidden" r:id="rId3"/>
  </sheets>
  <definedNames>
    <definedName name="_xlnm._FilterDatabase" localSheetId="1" hidden="1">'CCHP 2 - Budget Form'!$H$14:$T$18</definedName>
    <definedName name="_xlnm.Print_Area" localSheetId="1">'CCHP 2 - Budget Form'!$A$3:$S$67</definedName>
    <definedName name="_xlnm.Print_Titles" localSheetId="1">'CCHP 2 - Budget Form'!$3:$10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55" i="2" l="1"/>
  <c r="R55" i="2"/>
  <c r="J55" i="2"/>
  <c r="I55" i="2"/>
  <c r="N50" i="2"/>
  <c r="N51" i="2"/>
  <c r="N52" i="2"/>
  <c r="N53" i="2"/>
  <c r="L50" i="2"/>
  <c r="L51" i="2"/>
  <c r="L52" i="2"/>
  <c r="L53" i="2"/>
  <c r="L49" i="2"/>
  <c r="N49" i="2" s="1"/>
  <c r="N55" i="2" s="1"/>
  <c r="J51" i="2"/>
  <c r="J52" i="2"/>
  <c r="J53" i="2"/>
  <c r="I50" i="2"/>
  <c r="J50" i="2" s="1"/>
  <c r="J49" i="2"/>
  <c r="I49" i="2"/>
  <c r="J46" i="2"/>
  <c r="I46" i="2"/>
  <c r="O46" i="2"/>
  <c r="N46" i="2"/>
  <c r="S31" i="2"/>
  <c r="P32" i="2"/>
  <c r="P33" i="2"/>
  <c r="P34" i="2"/>
  <c r="P35" i="2"/>
  <c r="P36" i="2"/>
  <c r="P37" i="2"/>
  <c r="P38" i="2"/>
  <c r="P40" i="2"/>
  <c r="P41" i="2"/>
  <c r="P42" i="2"/>
  <c r="P43" i="2"/>
  <c r="P44" i="2"/>
  <c r="O32" i="2"/>
  <c r="O33" i="2"/>
  <c r="O34" i="2"/>
  <c r="O35" i="2"/>
  <c r="O36" i="2"/>
  <c r="O37" i="2"/>
  <c r="O38" i="2"/>
  <c r="O40" i="2"/>
  <c r="O41" i="2"/>
  <c r="O42" i="2"/>
  <c r="O43" i="2"/>
  <c r="O44" i="2"/>
  <c r="N32" i="2"/>
  <c r="N33" i="2"/>
  <c r="N34" i="2"/>
  <c r="N35" i="2"/>
  <c r="N36" i="2"/>
  <c r="N37" i="2"/>
  <c r="N38" i="2"/>
  <c r="N40" i="2"/>
  <c r="N41" i="2"/>
  <c r="N42" i="2"/>
  <c r="N43" i="2"/>
  <c r="N44" i="2"/>
  <c r="L32" i="2"/>
  <c r="L33" i="2"/>
  <c r="L34" i="2"/>
  <c r="L35" i="2"/>
  <c r="L36" i="2"/>
  <c r="L37" i="2"/>
  <c r="L38" i="2"/>
  <c r="L39" i="2"/>
  <c r="N39" i="2" s="1"/>
  <c r="L40" i="2"/>
  <c r="L41" i="2"/>
  <c r="L42" i="2"/>
  <c r="L43" i="2"/>
  <c r="L44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S40" i="2"/>
  <c r="S43" i="2"/>
  <c r="P31" i="2"/>
  <c r="O31" i="2"/>
  <c r="N31" i="2"/>
  <c r="J31" i="2"/>
  <c r="L31" i="2" s="1"/>
  <c r="I24" i="2"/>
  <c r="J24" i="2" s="1"/>
  <c r="L24" i="2" s="1"/>
  <c r="J25" i="2"/>
  <c r="L25" i="2" s="1"/>
  <c r="N25" i="2" s="1"/>
  <c r="J26" i="2"/>
  <c r="L26" i="2" s="1"/>
  <c r="O26" i="2" s="1"/>
  <c r="J27" i="2"/>
  <c r="L27" i="2" s="1"/>
  <c r="L16" i="2"/>
  <c r="O16" i="2" s="1"/>
  <c r="L17" i="2"/>
  <c r="O17" i="2" s="1"/>
  <c r="L18" i="2"/>
  <c r="J15" i="2"/>
  <c r="L15" i="2" s="1"/>
  <c r="N15" i="2" s="1"/>
  <c r="I53" i="2"/>
  <c r="O53" i="2" s="1"/>
  <c r="P53" i="2" s="1"/>
  <c r="S53" i="2" s="1"/>
  <c r="I52" i="2"/>
  <c r="O52" i="2" s="1"/>
  <c r="P52" i="2" s="1"/>
  <c r="S52" i="2" s="1"/>
  <c r="I51" i="2"/>
  <c r="O51" i="2" s="1"/>
  <c r="P51" i="2" s="1"/>
  <c r="S51" i="2" s="1"/>
  <c r="O45" i="2"/>
  <c r="P45" i="2" s="1"/>
  <c r="N27" i="2" l="1"/>
  <c r="O27" i="2"/>
  <c r="O49" i="2"/>
  <c r="O50" i="2"/>
  <c r="P50" i="2" s="1"/>
  <c r="S50" i="2" s="1"/>
  <c r="O39" i="2"/>
  <c r="P39" i="2" s="1"/>
  <c r="S42" i="2"/>
  <c r="N18" i="2"/>
  <c r="O18" i="2"/>
  <c r="N26" i="2"/>
  <c r="P26" i="2" s="1"/>
  <c r="S26" i="2" s="1"/>
  <c r="N24" i="2"/>
  <c r="O24" i="2"/>
  <c r="N17" i="2"/>
  <c r="O15" i="2"/>
  <c r="P15" i="2" s="1"/>
  <c r="S15" i="2" s="1"/>
  <c r="P27" i="2"/>
  <c r="S27" i="2" s="1"/>
  <c r="N16" i="2"/>
  <c r="P16" i="2" s="1"/>
  <c r="J20" i="2"/>
  <c r="O25" i="2"/>
  <c r="P25" i="2" s="1"/>
  <c r="L20" i="2"/>
  <c r="N20" i="2" l="1"/>
  <c r="O55" i="2"/>
  <c r="P49" i="2"/>
  <c r="P55" i="2" s="1"/>
  <c r="S41" i="2"/>
  <c r="P24" i="2"/>
  <c r="P17" i="2"/>
  <c r="P18" i="2"/>
  <c r="O20" i="2"/>
  <c r="S49" i="2"/>
  <c r="S55" i="2" s="1"/>
  <c r="P20" i="2" l="1"/>
  <c r="S18" i="2"/>
  <c r="S34" i="2" l="1"/>
  <c r="Q46" i="2" l="1"/>
  <c r="I20" i="2"/>
  <c r="I22" i="2" s="1"/>
  <c r="J22" i="2" s="1"/>
  <c r="P46" i="2"/>
  <c r="L22" i="2" l="1"/>
  <c r="O22" i="2"/>
  <c r="N22" i="2"/>
  <c r="I23" i="2"/>
  <c r="J23" i="2" s="1"/>
  <c r="L23" i="2" l="1"/>
  <c r="J28" i="2"/>
  <c r="J58" i="2" s="1"/>
  <c r="P22" i="2"/>
  <c r="O23" i="2"/>
  <c r="N23" i="2"/>
  <c r="N28" i="2" s="1"/>
  <c r="N58" i="2" s="1"/>
  <c r="I64" i="2" s="1"/>
  <c r="R46" i="2"/>
  <c r="R20" i="2"/>
  <c r="S32" i="2"/>
  <c r="S44" i="2"/>
  <c r="S39" i="2"/>
  <c r="S38" i="2"/>
  <c r="S37" i="2"/>
  <c r="S36" i="2"/>
  <c r="S35" i="2"/>
  <c r="S33" i="2"/>
  <c r="S17" i="2"/>
  <c r="S16" i="2"/>
  <c r="C8" i="2"/>
  <c r="D8" i="2"/>
  <c r="C9" i="2"/>
  <c r="D9" i="2"/>
  <c r="S20" i="2" l="1"/>
  <c r="P23" i="2"/>
  <c r="O28" i="2"/>
  <c r="S46" i="2"/>
  <c r="S25" i="2" l="1"/>
  <c r="S22" i="2" l="1"/>
  <c r="S23" i="2" l="1"/>
  <c r="I28" i="2" l="1"/>
  <c r="I58" i="2" s="1"/>
  <c r="P28" i="2" l="1"/>
  <c r="P58" i="2" s="1"/>
  <c r="I65" i="2" s="1"/>
  <c r="I66" i="2" l="1"/>
  <c r="R28" i="2"/>
  <c r="R58" i="2" s="1"/>
  <c r="A21" i="3" l="1"/>
  <c r="M64" i="2"/>
  <c r="M65" i="2"/>
  <c r="Q28" i="2"/>
  <c r="S24" i="2"/>
  <c r="S28" i="2" l="1"/>
  <c r="S58" i="2" s="1"/>
  <c r="O58" i="2"/>
  <c r="Q20" i="2" l="1"/>
  <c r="Q58" i="2" s="1"/>
  <c r="F5" i="2" l="1"/>
  <c r="M66" i="2" l="1"/>
</calcChain>
</file>

<file path=xl/sharedStrings.xml><?xml version="1.0" encoding="utf-8"?>
<sst xmlns="http://schemas.openxmlformats.org/spreadsheetml/2006/main" count="112" uniqueCount="89">
  <si>
    <t>CCHP Phase 2 Cover Sheet</t>
  </si>
  <si>
    <t>Agency</t>
  </si>
  <si>
    <t>Activity Being Provided</t>
  </si>
  <si>
    <t>Activity 1</t>
  </si>
  <si>
    <t>Activity 2</t>
  </si>
  <si>
    <t>Activity 3</t>
  </si>
  <si>
    <t>Activity 4</t>
  </si>
  <si>
    <t>Activity 5</t>
  </si>
  <si>
    <t>Activity 6</t>
  </si>
  <si>
    <t>Total Amount Requested</t>
  </si>
  <si>
    <t>CCHP Phase 2</t>
  </si>
  <si>
    <t>DETAILED PROJECT BUDGET</t>
  </si>
  <si>
    <t>Opperating Period 8/1/22-12/31/24</t>
  </si>
  <si>
    <t xml:space="preserve">Agency Name: </t>
  </si>
  <si>
    <t>TOTAL Public Service funds:</t>
  </si>
  <si>
    <t>FTE</t>
  </si>
  <si>
    <t>Annual</t>
  </si>
  <si>
    <t xml:space="preserve">Month </t>
  </si>
  <si>
    <t xml:space="preserve">Proposed </t>
  </si>
  <si>
    <t xml:space="preserve">Total </t>
  </si>
  <si>
    <t xml:space="preserve">% Project </t>
  </si>
  <si>
    <t>ADMIN</t>
  </si>
  <si>
    <t xml:space="preserve">Project </t>
  </si>
  <si>
    <t>TOTAL</t>
  </si>
  <si>
    <t>Amount</t>
  </si>
  <si>
    <t>Months</t>
  </si>
  <si>
    <t>Cost</t>
  </si>
  <si>
    <t>Costs</t>
  </si>
  <si>
    <t>COSTS</t>
  </si>
  <si>
    <t>GRANT</t>
  </si>
  <si>
    <t>OTHER</t>
  </si>
  <si>
    <t>PROJECT</t>
  </si>
  <si>
    <t>Served</t>
  </si>
  <si>
    <t>Minus Admin</t>
  </si>
  <si>
    <t>Includes Admin</t>
  </si>
  <si>
    <t>FUNDING</t>
  </si>
  <si>
    <t>SOURCES</t>
  </si>
  <si>
    <t>Project + Other</t>
  </si>
  <si>
    <t>SALARIES, FRINGE BENEFITS &amp; DIRECT DELIVERY COSTS</t>
  </si>
  <si>
    <t>Public Funding</t>
  </si>
  <si>
    <t>Private/Applicant</t>
  </si>
  <si>
    <t>Payroll and Personnel Expenses</t>
  </si>
  <si>
    <t xml:space="preserve">     Salary and Wages</t>
  </si>
  <si>
    <t>Supervision</t>
  </si>
  <si>
    <t>Case Managers</t>
  </si>
  <si>
    <t>Navigators</t>
  </si>
  <si>
    <t>Support Staff</t>
  </si>
  <si>
    <t>Total</t>
  </si>
  <si>
    <t xml:space="preserve">    Fringe Benefits</t>
  </si>
  <si>
    <t>FICA</t>
  </si>
  <si>
    <t>Worker's Compensation</t>
  </si>
  <si>
    <t>SUI</t>
  </si>
  <si>
    <t>Insurance (Medical, Dental, Life)</t>
  </si>
  <si>
    <t xml:space="preserve">401K, </t>
  </si>
  <si>
    <t>Payroll Processing</t>
  </si>
  <si>
    <t>Costs Related to the Provision of Services</t>
  </si>
  <si>
    <t>Space Costs</t>
  </si>
  <si>
    <t>Utilities</t>
  </si>
  <si>
    <t>Telephone/Communications</t>
  </si>
  <si>
    <t>Postage Delivery</t>
  </si>
  <si>
    <t>Office Expenses</t>
  </si>
  <si>
    <t>Local Travel</t>
  </si>
  <si>
    <t>Equipment and Furniture (Laptops)</t>
  </si>
  <si>
    <t>Supplies and Materials</t>
  </si>
  <si>
    <t>Other:</t>
  </si>
  <si>
    <t xml:space="preserve">Audit &amp; Tax Services </t>
  </si>
  <si>
    <t>`</t>
  </si>
  <si>
    <t>Rental Assistance Expenses</t>
  </si>
  <si>
    <t>FMR</t>
  </si>
  <si>
    <t># Units</t>
  </si>
  <si>
    <t>0-BR</t>
  </si>
  <si>
    <t>1-BR</t>
  </si>
  <si>
    <t>2-BR</t>
  </si>
  <si>
    <t>3-BR</t>
  </si>
  <si>
    <t>4-BR</t>
  </si>
  <si>
    <t>Subtotal</t>
  </si>
  <si>
    <t>Summary for Project</t>
  </si>
  <si>
    <t>Public Service Activity</t>
  </si>
  <si>
    <t>Percentage</t>
  </si>
  <si>
    <t>ADMINISTRATION COSTS</t>
  </si>
  <si>
    <t>PROGRAM COSTS</t>
  </si>
  <si>
    <t>PSH - Scattered Site</t>
  </si>
  <si>
    <t>PSH - Site Based</t>
  </si>
  <si>
    <t>PSH - Preservation</t>
  </si>
  <si>
    <t>Navigation</t>
  </si>
  <si>
    <t>RRH</t>
  </si>
  <si>
    <t>Diversion</t>
  </si>
  <si>
    <t>Outreach</t>
  </si>
  <si>
    <t>Client Supports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</si>
</sst>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&quot;$&quot;#,##0.00"/>
  </numFmts>
  <fonts count="11">
    <font>
      <sz val="10"/>
      <name val="Arial"/>
    </font>
    <font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b/>
      <i/>
      <sz val="10"/>
      <name val="Arial Narrow"/>
      <family val="2"/>
    </font>
    <font>
      <sz val="8"/>
      <name val="Arial Narrow"/>
      <family val="2"/>
    </font>
    <font>
      <sz val="14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double">
        <color auto="1"/>
      </left>
      <right/>
      <top style="medium">
        <color auto="1"/>
      </top>
      <bottom style="double">
        <color indexed="64"/>
      </bottom>
      <diagonal/>
    </border>
    <border>
      <left/>
      <right/>
      <top style="medium">
        <color auto="1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auto="1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auto="1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auto="1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/>
      <right style="medium">
        <color indexed="64"/>
      </right>
      <top style="thin">
        <color indexed="64"/>
      </top>
      <bottom style="medium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5">
    <xf numFmtId="0" fontId="0" fillId="0" borderId="0" xfId="0"/>
    <xf numFmtId="0" fontId="7" fillId="0" borderId="0" xfId="0" applyFont="1"/>
    <xf numFmtId="0" fontId="2" fillId="0" borderId="0" xfId="0" applyFont="1" applyProtection="1">
      <protection locked="0"/>
    </xf>
    <xf numFmtId="0" fontId="3" fillId="2" borderId="0" xfId="0" applyFont="1" applyFill="1" applyProtection="1">
      <protection locked="0"/>
    </xf>
    <xf numFmtId="0" fontId="2" fillId="2" borderId="0" xfId="0" applyFont="1" applyFill="1" applyProtection="1">
      <protection locked="0"/>
    </xf>
    <xf numFmtId="164" fontId="2" fillId="2" borderId="0" xfId="0" applyNumberFormat="1" applyFont="1" applyFill="1" applyProtection="1">
      <protection locked="0"/>
    </xf>
    <xf numFmtId="44" fontId="2" fillId="2" borderId="0" xfId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164" fontId="2" fillId="2" borderId="1" xfId="0" applyNumberFormat="1" applyFont="1" applyFill="1" applyBorder="1" applyProtection="1">
      <protection locked="0"/>
    </xf>
    <xf numFmtId="44" fontId="2" fillId="2" borderId="1" xfId="1" applyFont="1" applyFill="1" applyBorder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164" fontId="2" fillId="0" borderId="0" xfId="0" applyNumberFormat="1" applyFont="1" applyAlignment="1" applyProtection="1">
      <alignment horizontal="center"/>
      <protection locked="0"/>
    </xf>
    <xf numFmtId="44" fontId="2" fillId="0" borderId="0" xfId="1" applyFont="1" applyBorder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2" fillId="0" borderId="2" xfId="0" applyFont="1" applyBorder="1" applyProtection="1">
      <protection locked="0"/>
    </xf>
    <xf numFmtId="164" fontId="2" fillId="0" borderId="0" xfId="0" applyNumberFormat="1" applyFont="1" applyProtection="1">
      <protection locked="0"/>
    </xf>
    <xf numFmtId="44" fontId="2" fillId="0" borderId="0" xfId="1" applyFont="1" applyBorder="1" applyProtection="1">
      <protection locked="0"/>
    </xf>
    <xf numFmtId="44" fontId="2" fillId="0" borderId="0" xfId="1" applyFont="1" applyProtection="1">
      <protection locked="0"/>
    </xf>
    <xf numFmtId="0" fontId="4" fillId="0" borderId="0" xfId="0" applyFont="1" applyProtection="1">
      <protection locked="0"/>
    </xf>
    <xf numFmtId="10" fontId="2" fillId="0" borderId="0" xfId="0" applyNumberFormat="1" applyFont="1" applyProtection="1">
      <protection locked="0"/>
    </xf>
    <xf numFmtId="3" fontId="2" fillId="0" borderId="0" xfId="0" quotePrefix="1" applyNumberFormat="1" applyFont="1" applyProtection="1">
      <protection locked="0"/>
    </xf>
    <xf numFmtId="0" fontId="2" fillId="4" borderId="18" xfId="0" applyFont="1" applyFill="1" applyBorder="1" applyProtection="1">
      <protection locked="0"/>
    </xf>
    <xf numFmtId="44" fontId="2" fillId="4" borderId="18" xfId="0" applyNumberFormat="1" applyFont="1" applyFill="1" applyBorder="1" applyProtection="1">
      <protection locked="0"/>
    </xf>
    <xf numFmtId="9" fontId="2" fillId="4" borderId="18" xfId="0" applyNumberFormat="1" applyFont="1" applyFill="1" applyBorder="1" applyProtection="1">
      <protection locked="0"/>
    </xf>
    <xf numFmtId="44" fontId="2" fillId="0" borderId="18" xfId="1" applyFont="1" applyBorder="1" applyProtection="1">
      <protection locked="0"/>
    </xf>
    <xf numFmtId="44" fontId="2" fillId="0" borderId="18" xfId="0" applyNumberFormat="1" applyFont="1" applyBorder="1" applyProtection="1">
      <protection locked="0"/>
    </xf>
    <xf numFmtId="44" fontId="2" fillId="4" borderId="18" xfId="1" applyFont="1" applyFill="1" applyBorder="1" applyProtection="1">
      <protection locked="0"/>
    </xf>
    <xf numFmtId="0" fontId="2" fillId="0" borderId="18" xfId="0" applyFont="1" applyBorder="1" applyProtection="1">
      <protection locked="0"/>
    </xf>
    <xf numFmtId="0" fontId="5" fillId="0" borderId="0" xfId="0" applyFont="1" applyProtection="1">
      <protection locked="0"/>
    </xf>
    <xf numFmtId="44" fontId="3" fillId="0" borderId="18" xfId="0" applyNumberFormat="1" applyFont="1" applyBorder="1" applyProtection="1">
      <protection locked="0"/>
    </xf>
    <xf numFmtId="44" fontId="2" fillId="0" borderId="0" xfId="0" applyNumberFormat="1" applyFont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9" fontId="3" fillId="0" borderId="18" xfId="0" applyNumberFormat="1" applyFont="1" applyBorder="1" applyProtection="1">
      <protection locked="0"/>
    </xf>
    <xf numFmtId="9" fontId="2" fillId="0" borderId="18" xfId="0" applyNumberFormat="1" applyFont="1" applyBorder="1" applyProtection="1">
      <protection locked="0"/>
    </xf>
    <xf numFmtId="9" fontId="2" fillId="0" borderId="0" xfId="0" applyNumberFormat="1" applyFont="1" applyProtection="1">
      <protection locked="0"/>
    </xf>
    <xf numFmtId="42" fontId="2" fillId="0" borderId="0" xfId="0" applyNumberFormat="1" applyFont="1" applyProtection="1">
      <protection locked="0"/>
    </xf>
    <xf numFmtId="1" fontId="2" fillId="4" borderId="18" xfId="0" applyNumberFormat="1" applyFont="1" applyFill="1" applyBorder="1" applyProtection="1">
      <protection locked="0"/>
    </xf>
    <xf numFmtId="42" fontId="2" fillId="0" borderId="18" xfId="0" applyNumberFormat="1" applyFont="1" applyBorder="1" applyProtection="1">
      <protection locked="0"/>
    </xf>
    <xf numFmtId="0" fontId="3" fillId="0" borderId="0" xfId="0" applyFont="1" applyAlignment="1" applyProtection="1">
      <alignment horizontal="right"/>
      <protection locked="0"/>
    </xf>
    <xf numFmtId="164" fontId="3" fillId="0" borderId="0" xfId="0" applyNumberFormat="1" applyFont="1" applyProtection="1">
      <protection locked="0"/>
    </xf>
    <xf numFmtId="44" fontId="3" fillId="0" borderId="0" xfId="1" applyFont="1" applyBorder="1" applyProtection="1">
      <protection locked="0"/>
    </xf>
    <xf numFmtId="0" fontId="3" fillId="3" borderId="9" xfId="0" applyFont="1" applyFill="1" applyBorder="1" applyProtection="1">
      <protection locked="0"/>
    </xf>
    <xf numFmtId="44" fontId="3" fillId="0" borderId="0" xfId="1" applyFont="1" applyFill="1" applyBorder="1" applyProtection="1">
      <protection locked="0"/>
    </xf>
    <xf numFmtId="10" fontId="2" fillId="0" borderId="11" xfId="0" applyNumberFormat="1" applyFont="1" applyBorder="1" applyProtection="1">
      <protection locked="0"/>
    </xf>
    <xf numFmtId="0" fontId="3" fillId="2" borderId="0" xfId="0" applyFont="1" applyFill="1"/>
    <xf numFmtId="0" fontId="2" fillId="2" borderId="0" xfId="0" applyFont="1" applyFill="1"/>
    <xf numFmtId="0" fontId="3" fillId="2" borderId="1" xfId="0" applyFont="1" applyFill="1" applyBorder="1"/>
    <xf numFmtId="0" fontId="2" fillId="2" borderId="1" xfId="0" applyFont="1" applyFill="1" applyBorder="1"/>
    <xf numFmtId="0" fontId="6" fillId="0" borderId="0" xfId="0" applyFont="1"/>
    <xf numFmtId="0" fontId="2" fillId="0" borderId="0" xfId="0" applyFont="1"/>
    <xf numFmtId="0" fontId="6" fillId="0" borderId="2" xfId="0" applyFont="1" applyBorder="1"/>
    <xf numFmtId="0" fontId="2" fillId="0" borderId="2" xfId="0" applyFont="1" applyBorder="1"/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44" fontId="2" fillId="0" borderId="0" xfId="1" applyFont="1" applyBorder="1" applyAlignment="1" applyProtection="1">
      <alignment horizontal="center"/>
    </xf>
    <xf numFmtId="0" fontId="3" fillId="0" borderId="0" xfId="0" applyFont="1"/>
    <xf numFmtId="164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44" fontId="2" fillId="0" borderId="2" xfId="1" applyFont="1" applyBorder="1" applyAlignment="1" applyProtection="1">
      <alignment horizontal="center"/>
    </xf>
    <xf numFmtId="0" fontId="3" fillId="0" borderId="2" xfId="0" applyFont="1" applyBorder="1"/>
    <xf numFmtId="0" fontId="2" fillId="0" borderId="18" xfId="0" applyFont="1" applyBorder="1"/>
    <xf numFmtId="44" fontId="3" fillId="0" borderId="18" xfId="0" applyNumberFormat="1" applyFont="1" applyBorder="1"/>
    <xf numFmtId="164" fontId="3" fillId="0" borderId="18" xfId="0" applyNumberFormat="1" applyFont="1" applyBorder="1"/>
    <xf numFmtId="44" fontId="2" fillId="0" borderId="18" xfId="1" applyFont="1" applyBorder="1" applyProtection="1"/>
    <xf numFmtId="44" fontId="2" fillId="0" borderId="18" xfId="0" applyNumberFormat="1" applyFont="1" applyBorder="1"/>
    <xf numFmtId="9" fontId="2" fillId="0" borderId="18" xfId="0" applyNumberFormat="1" applyFont="1" applyBorder="1"/>
    <xf numFmtId="10" fontId="3" fillId="3" borderId="10" xfId="0" applyNumberFormat="1" applyFont="1" applyFill="1" applyBorder="1"/>
    <xf numFmtId="0" fontId="0" fillId="0" borderId="0" xfId="0" applyProtection="1">
      <protection locked="0"/>
    </xf>
    <xf numFmtId="0" fontId="9" fillId="4" borderId="24" xfId="0" applyFont="1" applyFill="1" applyBorder="1" applyAlignment="1" applyProtection="1">
      <alignment horizontal="center"/>
      <protection locked="0"/>
    </xf>
    <xf numFmtId="0" fontId="7" fillId="0" borderId="0" xfId="0" applyFont="1" applyProtection="1">
      <protection locked="0"/>
    </xf>
    <xf numFmtId="44" fontId="7" fillId="0" borderId="0" xfId="0" applyNumberFormat="1" applyFont="1" applyProtection="1">
      <protection locked="0"/>
    </xf>
    <xf numFmtId="0" fontId="9" fillId="0" borderId="19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19" xfId="0" applyFont="1" applyBorder="1"/>
    <xf numFmtId="0" fontId="9" fillId="0" borderId="0" xfId="0" applyFont="1"/>
    <xf numFmtId="0" fontId="10" fillId="0" borderId="0" xfId="0" applyFont="1"/>
    <xf numFmtId="0" fontId="10" fillId="0" borderId="20" xfId="0" applyFont="1" applyBorder="1"/>
    <xf numFmtId="44" fontId="9" fillId="0" borderId="0" xfId="0" applyNumberFormat="1" applyFont="1"/>
    <xf numFmtId="44" fontId="2" fillId="0" borderId="18" xfId="0" applyNumberFormat="1" applyFont="1" applyBorder="1" applyAlignment="1" applyProtection="1">
      <alignment horizontal="center"/>
      <protection locked="0"/>
    </xf>
    <xf numFmtId="44" fontId="3" fillId="0" borderId="18" xfId="0" applyNumberFormat="1" applyFont="1" applyBorder="1" applyAlignment="1">
      <alignment horizontal="center"/>
    </xf>
    <xf numFmtId="37" fontId="2" fillId="4" borderId="18" xfId="0" applyNumberFormat="1" applyFont="1" applyFill="1" applyBorder="1" applyAlignment="1" applyProtection="1">
      <alignment horizontal="center"/>
      <protection locked="0"/>
    </xf>
    <xf numFmtId="0" fontId="2" fillId="5" borderId="18" xfId="0" applyFont="1" applyFill="1" applyBorder="1" applyProtection="1">
      <protection locked="0"/>
    </xf>
    <xf numFmtId="0" fontId="2" fillId="5" borderId="18" xfId="0" applyFont="1" applyFill="1" applyBorder="1" applyAlignment="1" applyProtection="1">
      <alignment horizontal="left"/>
      <protection locked="0"/>
    </xf>
    <xf numFmtId="37" fontId="2" fillId="0" borderId="18" xfId="0" applyNumberFormat="1" applyFont="1" applyBorder="1" applyAlignment="1">
      <alignment horizontal="center"/>
    </xf>
    <xf numFmtId="0" fontId="3" fillId="0" borderId="0" xfId="0" applyFont="1" applyAlignment="1" applyProtection="1">
      <alignment horizontal="center"/>
      <protection locked="0"/>
    </xf>
    <xf numFmtId="1" fontId="2" fillId="4" borderId="18" xfId="0" applyNumberFormat="1" applyFont="1" applyFill="1" applyBorder="1" applyAlignment="1" applyProtection="1">
      <alignment horizontal="center"/>
      <protection locked="0"/>
    </xf>
    <xf numFmtId="0" fontId="9" fillId="4" borderId="18" xfId="0" applyFont="1" applyFill="1" applyBorder="1" applyAlignment="1" applyProtection="1">
      <alignment horizontal="center"/>
      <protection locked="0"/>
    </xf>
    <xf numFmtId="0" fontId="9" fillId="4" borderId="25" xfId="0" applyFont="1" applyFill="1" applyBorder="1" applyAlignment="1" applyProtection="1">
      <alignment horizontal="center"/>
      <protection locked="0"/>
    </xf>
    <xf numFmtId="0" fontId="9" fillId="0" borderId="2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44" fontId="9" fillId="0" borderId="26" xfId="0" applyNumberFormat="1" applyFont="1" applyBorder="1" applyAlignment="1">
      <alignment horizontal="center"/>
    </xf>
    <xf numFmtId="44" fontId="9" fillId="0" borderId="27" xfId="0" applyNumberFormat="1" applyFont="1" applyBorder="1" applyAlignment="1">
      <alignment horizontal="center"/>
    </xf>
    <xf numFmtId="44" fontId="9" fillId="0" borderId="28" xfId="0" applyNumberFormat="1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4" borderId="24" xfId="0" applyFont="1" applyFill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3" fillId="3" borderId="5" xfId="0" applyFont="1" applyFill="1" applyBorder="1" applyAlignment="1" applyProtection="1">
      <alignment horizontal="center"/>
      <protection locked="0"/>
    </xf>
    <xf numFmtId="0" fontId="3" fillId="3" borderId="6" xfId="0" applyFont="1" applyFill="1" applyBorder="1" applyAlignment="1" applyProtection="1">
      <alignment horizontal="center"/>
      <protection locked="0"/>
    </xf>
    <xf numFmtId="0" fontId="3" fillId="3" borderId="12" xfId="0" applyFont="1" applyFill="1" applyBorder="1" applyAlignment="1" applyProtection="1">
      <alignment horizontal="center"/>
      <protection locked="0"/>
    </xf>
    <xf numFmtId="164" fontId="3" fillId="2" borderId="1" xfId="0" applyNumberFormat="1" applyFont="1" applyFill="1" applyBorder="1" applyAlignment="1">
      <alignment horizontal="center"/>
    </xf>
    <xf numFmtId="164" fontId="3" fillId="3" borderId="15" xfId="0" applyNumberFormat="1" applyFont="1" applyFill="1" applyBorder="1" applyAlignment="1" applyProtection="1">
      <alignment horizontal="center"/>
      <protection locked="0"/>
    </xf>
    <xf numFmtId="164" fontId="3" fillId="3" borderId="6" xfId="0" applyNumberFormat="1" applyFont="1" applyFill="1" applyBorder="1" applyAlignment="1" applyProtection="1">
      <alignment horizontal="center"/>
      <protection locked="0"/>
    </xf>
    <xf numFmtId="164" fontId="3" fillId="3" borderId="12" xfId="0" applyNumberFormat="1" applyFont="1" applyFill="1" applyBorder="1" applyAlignment="1" applyProtection="1">
      <alignment horizontal="center"/>
      <protection locked="0"/>
    </xf>
    <xf numFmtId="164" fontId="2" fillId="0" borderId="21" xfId="0" applyNumberFormat="1" applyFont="1" applyBorder="1" applyAlignment="1">
      <alignment horizontal="center"/>
    </xf>
    <xf numFmtId="164" fontId="2" fillId="0" borderId="22" xfId="0" applyNumberFormat="1" applyFont="1" applyBorder="1" applyAlignment="1">
      <alignment horizontal="center"/>
    </xf>
    <xf numFmtId="164" fontId="2" fillId="0" borderId="23" xfId="0" applyNumberFormat="1" applyFont="1" applyBorder="1" applyAlignment="1">
      <alignment horizontal="center"/>
    </xf>
    <xf numFmtId="164" fontId="2" fillId="0" borderId="29" xfId="0" applyNumberFormat="1" applyFont="1" applyBorder="1" applyAlignment="1">
      <alignment horizontal="center"/>
    </xf>
    <xf numFmtId="164" fontId="2" fillId="0" borderId="30" xfId="0" applyNumberFormat="1" applyFont="1" applyBorder="1" applyAlignment="1">
      <alignment horizontal="center"/>
    </xf>
    <xf numFmtId="164" fontId="2" fillId="0" borderId="31" xfId="0" applyNumberFormat="1" applyFont="1" applyBorder="1" applyAlignment="1">
      <alignment horizontal="center"/>
    </xf>
    <xf numFmtId="164" fontId="3" fillId="3" borderId="17" xfId="0" applyNumberFormat="1" applyFont="1" applyFill="1" applyBorder="1" applyAlignment="1">
      <alignment horizontal="center"/>
    </xf>
    <xf numFmtId="164" fontId="3" fillId="3" borderId="8" xfId="0" applyNumberFormat="1" applyFont="1" applyFill="1" applyBorder="1" applyAlignment="1">
      <alignment horizontal="center"/>
    </xf>
    <xf numFmtId="164" fontId="3" fillId="3" borderId="14" xfId="0" applyNumberFormat="1" applyFont="1" applyFill="1" applyBorder="1" applyAlignment="1">
      <alignment horizontal="center"/>
    </xf>
    <xf numFmtId="0" fontId="3" fillId="0" borderId="3" xfId="0" applyFont="1" applyBorder="1" applyAlignment="1"/>
    <xf numFmtId="0" fontId="2" fillId="0" borderId="4" xfId="0" applyFont="1" applyBorder="1" applyAlignment="1"/>
    <xf numFmtId="0" fontId="2" fillId="0" borderId="13" xfId="0" applyFont="1" applyBorder="1" applyAlignmen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895499-957C-D841-8DFE-75C9F8FA0087}">
  <dimension ref="A1:F25"/>
  <sheetViews>
    <sheetView workbookViewId="0">
      <selection activeCell="I11" sqref="I11"/>
    </sheetView>
  </sheetViews>
  <sheetFormatPr defaultColWidth="10.85546875" defaultRowHeight="12.75"/>
  <cols>
    <col min="1" max="1" width="17.42578125" style="67" customWidth="1"/>
    <col min="2" max="2" width="10.85546875" style="67"/>
    <col min="3" max="3" width="21.7109375" style="67" customWidth="1"/>
    <col min="4" max="16384" width="10.85546875" style="67"/>
  </cols>
  <sheetData>
    <row r="1" spans="1:6" ht="18">
      <c r="A1" s="95" t="s">
        <v>0</v>
      </c>
      <c r="B1" s="96"/>
      <c r="C1" s="96"/>
      <c r="D1" s="96"/>
      <c r="E1" s="96"/>
      <c r="F1" s="97"/>
    </row>
    <row r="2" spans="1:6" ht="18">
      <c r="A2" s="71"/>
      <c r="B2" s="72"/>
      <c r="C2" s="72"/>
      <c r="D2" s="72"/>
      <c r="E2" s="72"/>
      <c r="F2" s="73"/>
    </row>
    <row r="3" spans="1:6" ht="18">
      <c r="A3" s="74"/>
      <c r="B3" s="75"/>
      <c r="C3" s="75"/>
      <c r="D3" s="76"/>
      <c r="E3" s="76"/>
      <c r="F3" s="77"/>
    </row>
    <row r="4" spans="1:6" ht="18">
      <c r="A4" s="98" t="s">
        <v>1</v>
      </c>
      <c r="B4" s="99"/>
      <c r="C4" s="99"/>
      <c r="D4" s="99"/>
      <c r="E4" s="99"/>
      <c r="F4" s="100"/>
    </row>
    <row r="5" spans="1:6" ht="18">
      <c r="A5" s="71"/>
      <c r="B5" s="72"/>
      <c r="C5" s="72"/>
      <c r="D5" s="72"/>
      <c r="E5" s="72"/>
      <c r="F5" s="73"/>
    </row>
    <row r="6" spans="1:6" ht="18" customHeight="1">
      <c r="A6" s="101"/>
      <c r="B6" s="87"/>
      <c r="C6" s="87"/>
      <c r="D6" s="87"/>
      <c r="E6" s="87"/>
      <c r="F6" s="88"/>
    </row>
    <row r="7" spans="1:6" ht="18" customHeight="1">
      <c r="A7" s="71"/>
      <c r="B7" s="72"/>
      <c r="C7" s="72"/>
      <c r="D7" s="72"/>
      <c r="E7" s="72"/>
      <c r="F7" s="73"/>
    </row>
    <row r="8" spans="1:6" ht="18" customHeight="1">
      <c r="A8" s="71"/>
      <c r="B8" s="72"/>
      <c r="C8" s="72"/>
      <c r="D8" s="72"/>
      <c r="E8" s="72"/>
      <c r="F8" s="73"/>
    </row>
    <row r="9" spans="1:6" ht="18" customHeight="1">
      <c r="A9" s="89" t="s">
        <v>2</v>
      </c>
      <c r="B9" s="90"/>
      <c r="C9" s="90"/>
      <c r="D9" s="90"/>
      <c r="E9" s="90"/>
      <c r="F9" s="91"/>
    </row>
    <row r="10" spans="1:6" ht="18">
      <c r="A10" s="68" t="s">
        <v>3</v>
      </c>
      <c r="B10" s="87"/>
      <c r="C10" s="87"/>
      <c r="D10" s="87"/>
      <c r="E10" s="87"/>
      <c r="F10" s="88"/>
    </row>
    <row r="11" spans="1:6" ht="18">
      <c r="A11" s="68" t="s">
        <v>4</v>
      </c>
      <c r="B11" s="87"/>
      <c r="C11" s="87"/>
      <c r="D11" s="87"/>
      <c r="E11" s="87"/>
      <c r="F11" s="88"/>
    </row>
    <row r="12" spans="1:6" ht="18">
      <c r="A12" s="68" t="s">
        <v>5</v>
      </c>
      <c r="B12" s="87"/>
      <c r="C12" s="87"/>
      <c r="D12" s="87"/>
      <c r="E12" s="87"/>
      <c r="F12" s="88"/>
    </row>
    <row r="13" spans="1:6" ht="18">
      <c r="A13" s="68" t="s">
        <v>6</v>
      </c>
      <c r="B13" s="87"/>
      <c r="C13" s="87"/>
      <c r="D13" s="87"/>
      <c r="E13" s="87"/>
      <c r="F13" s="88"/>
    </row>
    <row r="14" spans="1:6" ht="18">
      <c r="A14" s="68" t="s">
        <v>7</v>
      </c>
      <c r="B14" s="87"/>
      <c r="C14" s="87"/>
      <c r="D14" s="87"/>
      <c r="E14" s="87"/>
      <c r="F14" s="88"/>
    </row>
    <row r="15" spans="1:6" ht="18">
      <c r="A15" s="68" t="s">
        <v>8</v>
      </c>
      <c r="B15" s="87"/>
      <c r="C15" s="87"/>
      <c r="D15" s="87"/>
      <c r="E15" s="87"/>
      <c r="F15" s="88"/>
    </row>
    <row r="16" spans="1:6" ht="18">
      <c r="A16" s="71"/>
      <c r="B16" s="72"/>
      <c r="C16" s="72"/>
      <c r="D16" s="72"/>
      <c r="E16" s="72"/>
      <c r="F16" s="73"/>
    </row>
    <row r="17" spans="1:6" ht="18">
      <c r="A17" s="74"/>
      <c r="B17" s="75"/>
      <c r="C17" s="75"/>
      <c r="D17" s="76"/>
      <c r="E17" s="76"/>
      <c r="F17" s="77"/>
    </row>
    <row r="18" spans="1:6" ht="18">
      <c r="A18" s="89" t="s">
        <v>9</v>
      </c>
      <c r="B18" s="90"/>
      <c r="C18" s="90"/>
      <c r="D18" s="90"/>
      <c r="E18" s="90"/>
      <c r="F18" s="91"/>
    </row>
    <row r="19" spans="1:6" ht="18">
      <c r="A19" s="71"/>
      <c r="B19" s="72"/>
      <c r="C19" s="72"/>
      <c r="D19" s="72"/>
      <c r="E19" s="72"/>
      <c r="F19" s="73"/>
    </row>
    <row r="20" spans="1:6" ht="18">
      <c r="A20" s="74"/>
      <c r="B20" s="75"/>
      <c r="C20" s="78"/>
      <c r="D20" s="76"/>
      <c r="E20" s="76"/>
      <c r="F20" s="77"/>
    </row>
    <row r="21" spans="1:6" ht="18.75" thickBot="1">
      <c r="A21" s="92">
        <f>'CCHP 2 - Budget Form'!I66</f>
        <v>298695.3</v>
      </c>
      <c r="B21" s="93"/>
      <c r="C21" s="93"/>
      <c r="D21" s="93"/>
      <c r="E21" s="93"/>
      <c r="F21" s="94"/>
    </row>
    <row r="22" spans="1:6" ht="18">
      <c r="A22" s="69"/>
      <c r="B22" s="69"/>
      <c r="C22" s="70"/>
    </row>
    <row r="23" spans="1:6" ht="18">
      <c r="A23" s="69"/>
      <c r="B23" s="69"/>
      <c r="C23" s="70"/>
    </row>
    <row r="24" spans="1:6" ht="18">
      <c r="A24" s="69"/>
      <c r="B24" s="69"/>
      <c r="C24" s="70"/>
    </row>
    <row r="25" spans="1:6" ht="18">
      <c r="C25" s="70"/>
    </row>
  </sheetData>
  <sheetProtection selectLockedCells="1"/>
  <mergeCells count="12">
    <mergeCell ref="B11:F11"/>
    <mergeCell ref="B12:F12"/>
    <mergeCell ref="A1:F1"/>
    <mergeCell ref="A4:F4"/>
    <mergeCell ref="A6:F6"/>
    <mergeCell ref="A9:F9"/>
    <mergeCell ref="B10:F10"/>
    <mergeCell ref="B13:F13"/>
    <mergeCell ref="B14:F14"/>
    <mergeCell ref="B15:F15"/>
    <mergeCell ref="A18:F18"/>
    <mergeCell ref="A21:F21"/>
  </mergeCells>
  <phoneticPr fontId="8" type="noConversion"/>
  <pageMargins left="0.7" right="0.7" top="0.75" bottom="0.75" header="0.3" footer="0.3"/>
  <pageSetup orientation="portrait" horizontalDpi="0" verticalDpi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1091CDF-4F4E-ED4C-81F1-5A09A06254E6}">
          <x14:formula1>
            <xm:f>Sheet2!A1:A8</xm:f>
          </x14:formula1>
          <xm:sqref>B10:B16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67"/>
  <sheetViews>
    <sheetView tabSelected="1" zoomScaleNormal="100" zoomScaleSheetLayoutView="89" workbookViewId="0">
      <pane ySplit="8" topLeftCell="A9" activePane="bottomLeft" state="frozen"/>
      <selection pane="bottomLeft" activeCell="K27" sqref="K27"/>
    </sheetView>
  </sheetViews>
  <sheetFormatPr defaultColWidth="8.85546875" defaultRowHeight="12.75"/>
  <cols>
    <col min="1" max="1" width="2.140625" style="2" customWidth="1"/>
    <col min="2" max="2" width="2.7109375" style="2" customWidth="1"/>
    <col min="3" max="3" width="9.7109375" style="2" customWidth="1"/>
    <col min="4" max="4" width="12.7109375" style="2" customWidth="1"/>
    <col min="5" max="5" width="8.85546875" style="2"/>
    <col min="6" max="6" width="21.140625" style="2" customWidth="1"/>
    <col min="7" max="7" width="1.28515625" style="2" customWidth="1"/>
    <col min="8" max="8" width="6.7109375" style="2" customWidth="1"/>
    <col min="9" max="12" width="11.7109375" style="2" customWidth="1"/>
    <col min="13" max="13" width="9.28515625" style="2" bestFit="1" customWidth="1"/>
    <col min="14" max="15" width="11" style="17" bestFit="1" customWidth="1"/>
    <col min="16" max="16" width="11" style="2" bestFit="1" customWidth="1"/>
    <col min="17" max="17" width="11.28515625" style="2" bestFit="1" customWidth="1"/>
    <col min="18" max="18" width="12.28515625" style="2" bestFit="1" customWidth="1"/>
    <col min="19" max="19" width="15.7109375" style="2" customWidth="1"/>
    <col min="20" max="16384" width="8.85546875" style="2"/>
  </cols>
  <sheetData>
    <row r="1" spans="2:19">
      <c r="B1" s="102" t="s">
        <v>10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</row>
    <row r="2" spans="2:19">
      <c r="B2" s="102" t="s">
        <v>11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</row>
    <row r="3" spans="2:19">
      <c r="B3" s="102" t="s">
        <v>12</v>
      </c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</row>
    <row r="4" spans="2:19">
      <c r="B4" s="44" t="s">
        <v>10</v>
      </c>
      <c r="C4" s="45"/>
      <c r="D4" s="45"/>
      <c r="E4" s="4"/>
      <c r="F4" s="3" t="s">
        <v>13</v>
      </c>
      <c r="G4" s="3"/>
      <c r="H4" s="4"/>
      <c r="I4" s="5"/>
      <c r="J4" s="5"/>
      <c r="K4" s="5"/>
      <c r="L4" s="5"/>
      <c r="M4" s="4"/>
      <c r="N4" s="6"/>
      <c r="O4" s="6"/>
      <c r="P4" s="6"/>
      <c r="Q4" s="4"/>
      <c r="R4" s="4"/>
      <c r="S4" s="4"/>
    </row>
    <row r="5" spans="2:19" ht="13.5" thickBot="1">
      <c r="B5" s="46" t="s">
        <v>14</v>
      </c>
      <c r="C5" s="47"/>
      <c r="D5" s="47"/>
      <c r="E5" s="7"/>
      <c r="F5" s="109">
        <f>+I66</f>
        <v>298695.3</v>
      </c>
      <c r="G5" s="109"/>
      <c r="H5" s="7"/>
      <c r="I5" s="8"/>
      <c r="J5" s="8"/>
      <c r="K5" s="8"/>
      <c r="L5" s="8"/>
      <c r="M5" s="7"/>
      <c r="N5" s="9"/>
      <c r="O5" s="9"/>
      <c r="P5" s="9"/>
      <c r="Q5" s="7"/>
      <c r="R5" s="7"/>
      <c r="S5" s="7"/>
    </row>
    <row r="6" spans="2:19" ht="13.5" thickTop="1">
      <c r="H6" s="52" t="s">
        <v>15</v>
      </c>
      <c r="I6" s="53" t="s">
        <v>16</v>
      </c>
      <c r="J6" s="53" t="s">
        <v>17</v>
      </c>
      <c r="K6" s="53" t="s">
        <v>18</v>
      </c>
      <c r="L6" s="53" t="s">
        <v>19</v>
      </c>
      <c r="M6" s="52" t="s">
        <v>20</v>
      </c>
      <c r="N6" s="54" t="s">
        <v>21</v>
      </c>
      <c r="O6" s="54" t="s">
        <v>22</v>
      </c>
      <c r="P6" s="55" t="s">
        <v>23</v>
      </c>
      <c r="Q6" s="49" t="s">
        <v>23</v>
      </c>
      <c r="R6" s="49" t="s">
        <v>23</v>
      </c>
      <c r="S6" s="49" t="s">
        <v>23</v>
      </c>
    </row>
    <row r="7" spans="2:19">
      <c r="H7" s="49"/>
      <c r="I7" s="53" t="s">
        <v>24</v>
      </c>
      <c r="J7" s="53" t="s">
        <v>24</v>
      </c>
      <c r="K7" s="53" t="s">
        <v>25</v>
      </c>
      <c r="L7" s="53" t="s">
        <v>26</v>
      </c>
      <c r="M7" s="52" t="s">
        <v>27</v>
      </c>
      <c r="N7" s="54" t="s">
        <v>28</v>
      </c>
      <c r="O7" s="54" t="s">
        <v>27</v>
      </c>
      <c r="P7" s="55" t="s">
        <v>29</v>
      </c>
      <c r="Q7" s="49" t="s">
        <v>30</v>
      </c>
      <c r="R7" s="49" t="s">
        <v>30</v>
      </c>
      <c r="S7" s="49" t="s">
        <v>31</v>
      </c>
    </row>
    <row r="8" spans="2:19" ht="13.5">
      <c r="C8" s="48" t="str">
        <f>UPPER("Account")</f>
        <v>ACCOUNT</v>
      </c>
      <c r="D8" s="48" t="str">
        <f>UPPER("Account Explanation/")</f>
        <v>ACCOUNT EXPLANATION/</v>
      </c>
      <c r="E8" s="49"/>
      <c r="H8" s="49"/>
      <c r="I8" s="53"/>
      <c r="J8" s="53"/>
      <c r="K8" s="53" t="s">
        <v>32</v>
      </c>
      <c r="L8" s="53"/>
      <c r="M8" s="52"/>
      <c r="N8" s="54"/>
      <c r="O8" s="54" t="s">
        <v>33</v>
      </c>
      <c r="P8" s="2" t="s">
        <v>34</v>
      </c>
      <c r="Q8" s="49" t="s">
        <v>35</v>
      </c>
      <c r="R8" s="49" t="s">
        <v>35</v>
      </c>
      <c r="S8" s="49" t="s">
        <v>28</v>
      </c>
    </row>
    <row r="9" spans="2:19" ht="13.5">
      <c r="B9" s="14"/>
      <c r="C9" s="50" t="str">
        <f>UPPER("Description")</f>
        <v>DESCRIPTION</v>
      </c>
      <c r="D9" s="50" t="str">
        <f>UPPER("Details")</f>
        <v>DETAILS</v>
      </c>
      <c r="E9" s="51"/>
      <c r="F9" s="14"/>
      <c r="G9" s="14"/>
      <c r="H9" s="51"/>
      <c r="I9" s="56"/>
      <c r="J9" s="56"/>
      <c r="K9" s="56"/>
      <c r="L9" s="56"/>
      <c r="M9" s="57"/>
      <c r="N9" s="58"/>
      <c r="O9" s="58"/>
      <c r="P9" s="59"/>
      <c r="Q9" s="51" t="s">
        <v>36</v>
      </c>
      <c r="R9" s="51" t="s">
        <v>36</v>
      </c>
      <c r="S9" s="51" t="s">
        <v>37</v>
      </c>
    </row>
    <row r="10" spans="2:19">
      <c r="I10" s="11"/>
      <c r="J10" s="11"/>
      <c r="K10" s="11"/>
      <c r="L10" s="11"/>
      <c r="M10" s="10"/>
      <c r="N10" s="12"/>
      <c r="O10" s="12"/>
      <c r="P10" s="13"/>
    </row>
    <row r="11" spans="2:19">
      <c r="C11" s="13" t="s">
        <v>38</v>
      </c>
      <c r="I11" s="15"/>
      <c r="J11" s="15"/>
      <c r="K11" s="15"/>
      <c r="L11" s="15"/>
      <c r="N11" s="16"/>
      <c r="O11" s="16"/>
      <c r="Q11" s="2" t="s">
        <v>39</v>
      </c>
      <c r="R11" s="2" t="s">
        <v>40</v>
      </c>
    </row>
    <row r="12" spans="2:19">
      <c r="D12" s="2" t="s">
        <v>41</v>
      </c>
      <c r="I12" s="15"/>
      <c r="J12" s="15"/>
      <c r="K12" s="15"/>
      <c r="L12" s="15"/>
      <c r="N12" s="16"/>
      <c r="O12" s="16"/>
    </row>
    <row r="13" spans="2:19">
      <c r="D13" s="2" t="s">
        <v>42</v>
      </c>
    </row>
    <row r="14" spans="2:19">
      <c r="E14" s="18"/>
      <c r="F14" s="18"/>
      <c r="I14" s="30" t="s">
        <v>12</v>
      </c>
      <c r="J14" s="30"/>
      <c r="K14" s="30"/>
      <c r="L14" s="30"/>
      <c r="M14" s="19"/>
      <c r="N14" s="15"/>
      <c r="O14" s="16"/>
      <c r="P14" s="15"/>
      <c r="Q14" s="15"/>
      <c r="R14" s="15"/>
      <c r="S14" s="15"/>
    </row>
    <row r="15" spans="2:19">
      <c r="D15" s="20"/>
      <c r="E15" s="18" t="s">
        <v>43</v>
      </c>
      <c r="F15" s="18"/>
      <c r="H15" s="21">
        <v>1</v>
      </c>
      <c r="I15" s="22">
        <v>60000</v>
      </c>
      <c r="J15" s="22">
        <f>I15/12</f>
        <v>5000</v>
      </c>
      <c r="K15" s="81">
        <v>34</v>
      </c>
      <c r="L15" s="22">
        <f>J15*K15</f>
        <v>170000</v>
      </c>
      <c r="M15" s="23">
        <v>0.8</v>
      </c>
      <c r="N15" s="22">
        <f>L15*0.1</f>
        <v>17000</v>
      </c>
      <c r="O15" s="63">
        <f>L15*M15</f>
        <v>136000</v>
      </c>
      <c r="P15" s="64">
        <f>O15+N15</f>
        <v>153000</v>
      </c>
      <c r="Q15" s="22">
        <v>5000</v>
      </c>
      <c r="R15" s="22">
        <v>10000</v>
      </c>
      <c r="S15" s="64">
        <f>SUM(P15:R15)</f>
        <v>168000</v>
      </c>
    </row>
    <row r="16" spans="2:19">
      <c r="E16" s="18" t="s">
        <v>44</v>
      </c>
      <c r="F16" s="18"/>
      <c r="H16" s="21"/>
      <c r="I16" s="22"/>
      <c r="J16" s="22"/>
      <c r="K16" s="81"/>
      <c r="L16" s="22">
        <f t="shared" ref="L16:L18" si="0">J16*K16</f>
        <v>0</v>
      </c>
      <c r="M16" s="23"/>
      <c r="N16" s="22">
        <f t="shared" ref="N16:N18" si="1">L16*0.1</f>
        <v>0</v>
      </c>
      <c r="O16" s="63">
        <f t="shared" ref="O16:O17" si="2">L16*M16</f>
        <v>0</v>
      </c>
      <c r="P16" s="64">
        <f t="shared" ref="P16:P18" si="3">O16+N16</f>
        <v>0</v>
      </c>
      <c r="Q16" s="22"/>
      <c r="R16" s="22"/>
      <c r="S16" s="64">
        <f t="shared" ref="S16:S18" si="4">SUM(P16:R16)</f>
        <v>0</v>
      </c>
    </row>
    <row r="17" spans="4:19">
      <c r="E17" s="18" t="s">
        <v>45</v>
      </c>
      <c r="H17" s="21"/>
      <c r="I17" s="22"/>
      <c r="J17" s="22"/>
      <c r="K17" s="81"/>
      <c r="L17" s="22">
        <f t="shared" si="0"/>
        <v>0</v>
      </c>
      <c r="M17" s="23"/>
      <c r="N17" s="22">
        <f t="shared" si="1"/>
        <v>0</v>
      </c>
      <c r="O17" s="63">
        <f t="shared" si="2"/>
        <v>0</v>
      </c>
      <c r="P17" s="64">
        <f t="shared" si="3"/>
        <v>0</v>
      </c>
      <c r="Q17" s="22"/>
      <c r="R17" s="22"/>
      <c r="S17" s="64">
        <f t="shared" si="4"/>
        <v>0</v>
      </c>
    </row>
    <row r="18" spans="4:19">
      <c r="E18" s="18" t="s">
        <v>46</v>
      </c>
      <c r="H18" s="21"/>
      <c r="I18" s="22"/>
      <c r="J18" s="22"/>
      <c r="K18" s="81"/>
      <c r="L18" s="22">
        <f t="shared" si="0"/>
        <v>0</v>
      </c>
      <c r="M18" s="23"/>
      <c r="N18" s="22">
        <f t="shared" si="1"/>
        <v>0</v>
      </c>
      <c r="O18" s="63">
        <f>L18*M18</f>
        <v>0</v>
      </c>
      <c r="P18" s="64">
        <f t="shared" si="3"/>
        <v>0</v>
      </c>
      <c r="Q18" s="22"/>
      <c r="R18" s="22"/>
      <c r="S18" s="64">
        <f t="shared" si="4"/>
        <v>0</v>
      </c>
    </row>
    <row r="19" spans="4:19">
      <c r="E19" s="18"/>
      <c r="H19" s="27"/>
      <c r="I19" s="25"/>
      <c r="J19" s="25"/>
      <c r="K19" s="79"/>
      <c r="L19" s="25"/>
      <c r="M19" s="25"/>
      <c r="N19" s="24"/>
      <c r="O19" s="63"/>
      <c r="P19" s="64"/>
      <c r="Q19" s="25"/>
      <c r="R19" s="25"/>
      <c r="S19" s="64"/>
    </row>
    <row r="20" spans="4:19">
      <c r="F20" s="28" t="s">
        <v>47</v>
      </c>
      <c r="H20" s="60"/>
      <c r="I20" s="61">
        <f>SUM(I14:I18)</f>
        <v>60000</v>
      </c>
      <c r="J20" s="61">
        <f>SUM(J14:J18)</f>
        <v>5000</v>
      </c>
      <c r="K20" s="80"/>
      <c r="L20" s="61">
        <f>SUM(L14:L18)</f>
        <v>170000</v>
      </c>
      <c r="M20" s="61"/>
      <c r="N20" s="62">
        <f t="shared" ref="N20:R20" si="5">SUM(N14:N18)</f>
        <v>17000</v>
      </c>
      <c r="O20" s="61">
        <f>SUM(O15:O18)</f>
        <v>136000</v>
      </c>
      <c r="P20" s="62">
        <f>SUM(P15:P18)</f>
        <v>153000</v>
      </c>
      <c r="Q20" s="61">
        <f t="shared" si="5"/>
        <v>5000</v>
      </c>
      <c r="R20" s="61">
        <f t="shared" si="5"/>
        <v>10000</v>
      </c>
      <c r="S20" s="62">
        <f>SUM(S15:S18)</f>
        <v>168000</v>
      </c>
    </row>
    <row r="21" spans="4:19">
      <c r="D21" s="2" t="s">
        <v>48</v>
      </c>
      <c r="H21" s="27"/>
      <c r="I21" s="25"/>
      <c r="J21" s="25"/>
      <c r="K21" s="79"/>
      <c r="L21" s="25"/>
      <c r="M21" s="25"/>
      <c r="N21" s="24"/>
      <c r="O21" s="24"/>
      <c r="P21" s="25"/>
      <c r="Q21" s="25"/>
      <c r="R21" s="25"/>
      <c r="S21" s="25"/>
    </row>
    <row r="22" spans="4:19">
      <c r="E22" s="2" t="s">
        <v>49</v>
      </c>
      <c r="H22" s="21"/>
      <c r="I22" s="22">
        <f>I20*0.0765</f>
        <v>4590</v>
      </c>
      <c r="J22" s="22">
        <f>I22/12</f>
        <v>382.5</v>
      </c>
      <c r="K22" s="81">
        <v>37</v>
      </c>
      <c r="L22" s="22">
        <f>J22*K22</f>
        <v>14152.5</v>
      </c>
      <c r="M22" s="23">
        <v>1</v>
      </c>
      <c r="N22" s="26">
        <f>L22*0.1</f>
        <v>1415.25</v>
      </c>
      <c r="O22" s="63">
        <f>L22*M22</f>
        <v>14152.5</v>
      </c>
      <c r="P22" s="64">
        <f>O22+N22</f>
        <v>15567.75</v>
      </c>
      <c r="Q22" s="22"/>
      <c r="R22" s="22"/>
      <c r="S22" s="64">
        <f t="shared" ref="S22:S27" si="6">SUM(P22:R22)</f>
        <v>15567.75</v>
      </c>
    </row>
    <row r="23" spans="4:19">
      <c r="E23" s="2" t="s">
        <v>50</v>
      </c>
      <c r="H23" s="21"/>
      <c r="I23" s="22">
        <f>(+I20/100)*0.1</f>
        <v>60</v>
      </c>
      <c r="J23" s="22">
        <f t="shared" ref="J23:J27" si="7">I23/12</f>
        <v>5</v>
      </c>
      <c r="K23" s="81">
        <v>37</v>
      </c>
      <c r="L23" s="22">
        <f t="shared" ref="L23:L27" si="8">J23*K23</f>
        <v>185</v>
      </c>
      <c r="M23" s="23">
        <v>1</v>
      </c>
      <c r="N23" s="26">
        <f t="shared" ref="N23:N27" si="9">L23*0.1</f>
        <v>18.5</v>
      </c>
      <c r="O23" s="63">
        <f t="shared" ref="O23:O27" si="10">L23*M23</f>
        <v>185</v>
      </c>
      <c r="P23" s="64">
        <f t="shared" ref="P23:P27" si="11">O23+N23</f>
        <v>203.5</v>
      </c>
      <c r="Q23" s="22"/>
      <c r="R23" s="22"/>
      <c r="S23" s="64">
        <f t="shared" si="6"/>
        <v>203.5</v>
      </c>
    </row>
    <row r="24" spans="4:19">
      <c r="E24" s="2" t="s">
        <v>51</v>
      </c>
      <c r="H24" s="21"/>
      <c r="I24" s="22">
        <f>7*7000*0.027</f>
        <v>1323</v>
      </c>
      <c r="J24" s="22">
        <f t="shared" si="7"/>
        <v>110.25</v>
      </c>
      <c r="K24" s="81">
        <v>37</v>
      </c>
      <c r="L24" s="22">
        <f t="shared" si="8"/>
        <v>4079.25</v>
      </c>
      <c r="M24" s="23">
        <v>1</v>
      </c>
      <c r="N24" s="26">
        <f t="shared" si="9"/>
        <v>407.92500000000001</v>
      </c>
      <c r="O24" s="63">
        <f t="shared" si="10"/>
        <v>4079.25</v>
      </c>
      <c r="P24" s="64">
        <f t="shared" si="11"/>
        <v>4487.1750000000002</v>
      </c>
      <c r="Q24" s="22"/>
      <c r="R24" s="22"/>
      <c r="S24" s="64">
        <f t="shared" si="6"/>
        <v>4487.1750000000002</v>
      </c>
    </row>
    <row r="25" spans="4:19">
      <c r="E25" s="2" t="s">
        <v>52</v>
      </c>
      <c r="H25" s="21"/>
      <c r="I25" s="22"/>
      <c r="J25" s="22">
        <f t="shared" si="7"/>
        <v>0</v>
      </c>
      <c r="K25" s="81"/>
      <c r="L25" s="22">
        <f t="shared" si="8"/>
        <v>0</v>
      </c>
      <c r="M25" s="23">
        <v>1</v>
      </c>
      <c r="N25" s="26">
        <f t="shared" si="9"/>
        <v>0</v>
      </c>
      <c r="O25" s="63">
        <f t="shared" si="10"/>
        <v>0</v>
      </c>
      <c r="P25" s="64">
        <f t="shared" si="11"/>
        <v>0</v>
      </c>
      <c r="Q25" s="22"/>
      <c r="R25" s="22"/>
      <c r="S25" s="64">
        <f t="shared" si="6"/>
        <v>0</v>
      </c>
    </row>
    <row r="26" spans="4:19">
      <c r="E26" s="2" t="s">
        <v>53</v>
      </c>
      <c r="H26" s="21"/>
      <c r="I26" s="22"/>
      <c r="J26" s="22">
        <f t="shared" si="7"/>
        <v>0</v>
      </c>
      <c r="K26" s="81"/>
      <c r="L26" s="22">
        <f t="shared" si="8"/>
        <v>0</v>
      </c>
      <c r="M26" s="23">
        <v>1</v>
      </c>
      <c r="N26" s="26">
        <f t="shared" si="9"/>
        <v>0</v>
      </c>
      <c r="O26" s="63">
        <f t="shared" si="10"/>
        <v>0</v>
      </c>
      <c r="P26" s="64">
        <f t="shared" si="11"/>
        <v>0</v>
      </c>
      <c r="Q26" s="22"/>
      <c r="R26" s="22"/>
      <c r="S26" s="64">
        <f t="shared" si="6"/>
        <v>0</v>
      </c>
    </row>
    <row r="27" spans="4:19">
      <c r="E27" s="2" t="s">
        <v>54</v>
      </c>
      <c r="H27" s="21"/>
      <c r="I27" s="22"/>
      <c r="J27" s="22">
        <f t="shared" si="7"/>
        <v>0</v>
      </c>
      <c r="K27" s="81"/>
      <c r="L27" s="22">
        <f t="shared" si="8"/>
        <v>0</v>
      </c>
      <c r="M27" s="23">
        <v>1</v>
      </c>
      <c r="N27" s="26">
        <f t="shared" si="9"/>
        <v>0</v>
      </c>
      <c r="O27" s="63">
        <f>L27*M27</f>
        <v>0</v>
      </c>
      <c r="P27" s="64">
        <f t="shared" si="11"/>
        <v>0</v>
      </c>
      <c r="Q27" s="22"/>
      <c r="R27" s="22"/>
      <c r="S27" s="64">
        <f t="shared" si="6"/>
        <v>0</v>
      </c>
    </row>
    <row r="28" spans="4:19">
      <c r="F28" s="28" t="s">
        <v>47</v>
      </c>
      <c r="H28" s="60"/>
      <c r="I28" s="61">
        <f>SUM(I22:I27)</f>
        <v>5973</v>
      </c>
      <c r="J28" s="61">
        <f>SUM(J22:J27)</f>
        <v>497.75</v>
      </c>
      <c r="K28" s="61"/>
      <c r="L28" s="61"/>
      <c r="M28" s="61"/>
      <c r="N28" s="61">
        <f>SUM(N22:N27)</f>
        <v>1841.675</v>
      </c>
      <c r="O28" s="61">
        <f>SUM(O22:O27)</f>
        <v>18416.75</v>
      </c>
      <c r="P28" s="61">
        <f>SUM(P22:P27)</f>
        <v>20258.424999999999</v>
      </c>
      <c r="Q28" s="61">
        <f>SUM(Q22:Q27)</f>
        <v>0</v>
      </c>
      <c r="R28" s="61">
        <f>SUM(R22:R27)</f>
        <v>0</v>
      </c>
      <c r="S28" s="61">
        <f>SUM(S22:S27)</f>
        <v>20258.424999999999</v>
      </c>
    </row>
    <row r="29" spans="4:19">
      <c r="F29" s="28"/>
      <c r="I29" s="30"/>
      <c r="J29" s="30"/>
      <c r="K29" s="30"/>
      <c r="L29" s="30"/>
      <c r="M29" s="30"/>
      <c r="P29" s="30"/>
      <c r="Q29" s="30"/>
      <c r="R29" s="30"/>
      <c r="S29" s="30"/>
    </row>
    <row r="30" spans="4:19">
      <c r="D30" s="2" t="s">
        <v>55</v>
      </c>
      <c r="I30" s="30" t="s">
        <v>12</v>
      </c>
      <c r="J30" s="30"/>
      <c r="K30" s="30"/>
      <c r="L30" s="30"/>
      <c r="M30" s="30"/>
      <c r="P30" s="30"/>
      <c r="Q30" s="30"/>
      <c r="R30" s="30"/>
      <c r="S30" s="30"/>
    </row>
    <row r="31" spans="4:19">
      <c r="E31" s="2" t="s">
        <v>56</v>
      </c>
      <c r="H31" s="82"/>
      <c r="I31" s="22">
        <v>20000</v>
      </c>
      <c r="J31" s="22">
        <f>I31/12</f>
        <v>1666.6666666666667</v>
      </c>
      <c r="K31" s="81">
        <v>36</v>
      </c>
      <c r="L31" s="22">
        <f>J31*K31</f>
        <v>60000</v>
      </c>
      <c r="M31" s="23">
        <v>0.8</v>
      </c>
      <c r="N31" s="26">
        <f>L31*0.1</f>
        <v>6000</v>
      </c>
      <c r="O31" s="63">
        <f>L31*M31</f>
        <v>48000</v>
      </c>
      <c r="P31" s="64">
        <f>O31+N31</f>
        <v>54000</v>
      </c>
      <c r="Q31" s="22"/>
      <c r="R31" s="22"/>
      <c r="S31" s="64">
        <f>SUM(P31:R31)</f>
        <v>54000</v>
      </c>
    </row>
    <row r="32" spans="4:19">
      <c r="E32" s="2" t="s">
        <v>57</v>
      </c>
      <c r="H32" s="82"/>
      <c r="I32" s="22"/>
      <c r="J32" s="22">
        <f t="shared" ref="J32:J44" si="12">I32/12</f>
        <v>0</v>
      </c>
      <c r="K32" s="81"/>
      <c r="L32" s="22">
        <f t="shared" ref="L32:L44" si="13">J32*K32</f>
        <v>0</v>
      </c>
      <c r="M32" s="23"/>
      <c r="N32" s="26">
        <f t="shared" ref="N32:N44" si="14">L32*0.1</f>
        <v>0</v>
      </c>
      <c r="O32" s="63">
        <f t="shared" ref="O32:O44" si="15">L32*M32</f>
        <v>0</v>
      </c>
      <c r="P32" s="64">
        <f t="shared" ref="P32:P44" si="16">O32+N32</f>
        <v>0</v>
      </c>
      <c r="Q32" s="22"/>
      <c r="R32" s="22"/>
      <c r="S32" s="64">
        <f>SUM(P32:R32)</f>
        <v>0</v>
      </c>
    </row>
    <row r="33" spans="4:19">
      <c r="E33" s="2" t="s">
        <v>58</v>
      </c>
      <c r="H33" s="82"/>
      <c r="I33" s="22"/>
      <c r="J33" s="22">
        <f t="shared" si="12"/>
        <v>0</v>
      </c>
      <c r="K33" s="81"/>
      <c r="L33" s="22">
        <f t="shared" si="13"/>
        <v>0</v>
      </c>
      <c r="M33" s="23"/>
      <c r="N33" s="26">
        <f t="shared" si="14"/>
        <v>0</v>
      </c>
      <c r="O33" s="63">
        <f t="shared" si="15"/>
        <v>0</v>
      </c>
      <c r="P33" s="64">
        <f t="shared" si="16"/>
        <v>0</v>
      </c>
      <c r="Q33" s="22"/>
      <c r="R33" s="22"/>
      <c r="S33" s="64">
        <f t="shared" ref="S33:S43" si="17">SUM(P33:R33)</f>
        <v>0</v>
      </c>
    </row>
    <row r="34" spans="4:19">
      <c r="E34" s="31" t="s">
        <v>59</v>
      </c>
      <c r="F34" s="31"/>
      <c r="G34" s="31"/>
      <c r="H34" s="83"/>
      <c r="I34" s="22"/>
      <c r="J34" s="22">
        <f t="shared" si="12"/>
        <v>0</v>
      </c>
      <c r="K34" s="81"/>
      <c r="L34" s="22">
        <f t="shared" si="13"/>
        <v>0</v>
      </c>
      <c r="M34" s="23"/>
      <c r="N34" s="26">
        <f t="shared" si="14"/>
        <v>0</v>
      </c>
      <c r="O34" s="63">
        <f t="shared" si="15"/>
        <v>0</v>
      </c>
      <c r="P34" s="64">
        <f t="shared" si="16"/>
        <v>0</v>
      </c>
      <c r="Q34" s="22"/>
      <c r="R34" s="22"/>
      <c r="S34" s="64">
        <f t="shared" si="17"/>
        <v>0</v>
      </c>
    </row>
    <row r="35" spans="4:19">
      <c r="E35" s="2" t="s">
        <v>60</v>
      </c>
      <c r="H35" s="82"/>
      <c r="I35" s="22"/>
      <c r="J35" s="22">
        <f t="shared" si="12"/>
        <v>0</v>
      </c>
      <c r="K35" s="81"/>
      <c r="L35" s="22">
        <f t="shared" si="13"/>
        <v>0</v>
      </c>
      <c r="M35" s="23"/>
      <c r="N35" s="26">
        <f t="shared" si="14"/>
        <v>0</v>
      </c>
      <c r="O35" s="63">
        <f t="shared" si="15"/>
        <v>0</v>
      </c>
      <c r="P35" s="64">
        <f t="shared" si="16"/>
        <v>0</v>
      </c>
      <c r="Q35" s="22"/>
      <c r="R35" s="22"/>
      <c r="S35" s="64">
        <f t="shared" si="17"/>
        <v>0</v>
      </c>
    </row>
    <row r="36" spans="4:19">
      <c r="E36" s="2" t="s">
        <v>61</v>
      </c>
      <c r="H36" s="82"/>
      <c r="I36" s="22"/>
      <c r="J36" s="22">
        <f t="shared" si="12"/>
        <v>0</v>
      </c>
      <c r="K36" s="81"/>
      <c r="L36" s="22">
        <f t="shared" si="13"/>
        <v>0</v>
      </c>
      <c r="M36" s="23"/>
      <c r="N36" s="26">
        <f t="shared" si="14"/>
        <v>0</v>
      </c>
      <c r="O36" s="63">
        <f t="shared" si="15"/>
        <v>0</v>
      </c>
      <c r="P36" s="64">
        <f t="shared" si="16"/>
        <v>0</v>
      </c>
      <c r="Q36" s="22"/>
      <c r="R36" s="22"/>
      <c r="S36" s="64">
        <f t="shared" si="17"/>
        <v>0</v>
      </c>
    </row>
    <row r="37" spans="4:19">
      <c r="E37" s="2" t="s">
        <v>62</v>
      </c>
      <c r="H37" s="82"/>
      <c r="I37" s="22"/>
      <c r="J37" s="22">
        <f t="shared" si="12"/>
        <v>0</v>
      </c>
      <c r="K37" s="81"/>
      <c r="L37" s="22">
        <f t="shared" si="13"/>
        <v>0</v>
      </c>
      <c r="M37" s="23"/>
      <c r="N37" s="26">
        <f t="shared" si="14"/>
        <v>0</v>
      </c>
      <c r="O37" s="63">
        <f t="shared" si="15"/>
        <v>0</v>
      </c>
      <c r="P37" s="64">
        <f t="shared" si="16"/>
        <v>0</v>
      </c>
      <c r="Q37" s="22"/>
      <c r="R37" s="22"/>
      <c r="S37" s="64">
        <f t="shared" si="17"/>
        <v>0</v>
      </c>
    </row>
    <row r="38" spans="4:19">
      <c r="E38" s="2" t="s">
        <v>63</v>
      </c>
      <c r="H38" s="82"/>
      <c r="I38" s="22"/>
      <c r="J38" s="22">
        <f t="shared" si="12"/>
        <v>0</v>
      </c>
      <c r="K38" s="81"/>
      <c r="L38" s="22">
        <f t="shared" si="13"/>
        <v>0</v>
      </c>
      <c r="M38" s="23"/>
      <c r="N38" s="26">
        <f t="shared" si="14"/>
        <v>0</v>
      </c>
      <c r="O38" s="63">
        <f t="shared" si="15"/>
        <v>0</v>
      </c>
      <c r="P38" s="64">
        <f t="shared" si="16"/>
        <v>0</v>
      </c>
      <c r="Q38" s="22"/>
      <c r="R38" s="22"/>
      <c r="S38" s="64">
        <f t="shared" si="17"/>
        <v>0</v>
      </c>
    </row>
    <row r="39" spans="4:19">
      <c r="E39" s="2" t="s">
        <v>64</v>
      </c>
      <c r="F39" s="2" t="s">
        <v>65</v>
      </c>
      <c r="H39" s="82"/>
      <c r="I39" s="22">
        <v>2000</v>
      </c>
      <c r="J39" s="22">
        <f t="shared" si="12"/>
        <v>166.66666666666666</v>
      </c>
      <c r="K39" s="81">
        <v>2</v>
      </c>
      <c r="L39" s="22">
        <f t="shared" si="13"/>
        <v>333.33333333333331</v>
      </c>
      <c r="M39" s="23">
        <v>1</v>
      </c>
      <c r="N39" s="26">
        <f t="shared" si="14"/>
        <v>33.333333333333336</v>
      </c>
      <c r="O39" s="63">
        <f t="shared" si="15"/>
        <v>333.33333333333331</v>
      </c>
      <c r="P39" s="64">
        <f t="shared" si="16"/>
        <v>366.66666666666663</v>
      </c>
      <c r="Q39" s="22"/>
      <c r="R39" s="22">
        <v>1000</v>
      </c>
      <c r="S39" s="64">
        <f t="shared" si="17"/>
        <v>1366.6666666666665</v>
      </c>
    </row>
    <row r="40" spans="4:19">
      <c r="E40" s="2" t="s">
        <v>64</v>
      </c>
      <c r="H40" s="82"/>
      <c r="I40" s="22"/>
      <c r="J40" s="22">
        <f t="shared" si="12"/>
        <v>0</v>
      </c>
      <c r="K40" s="81"/>
      <c r="L40" s="22">
        <f t="shared" si="13"/>
        <v>0</v>
      </c>
      <c r="M40" s="23"/>
      <c r="N40" s="26">
        <f t="shared" si="14"/>
        <v>0</v>
      </c>
      <c r="O40" s="63">
        <f t="shared" si="15"/>
        <v>0</v>
      </c>
      <c r="P40" s="64">
        <f t="shared" si="16"/>
        <v>0</v>
      </c>
      <c r="Q40" s="22"/>
      <c r="R40" s="22"/>
      <c r="S40" s="64">
        <f t="shared" si="17"/>
        <v>0</v>
      </c>
    </row>
    <row r="41" spans="4:19">
      <c r="E41" s="2" t="s">
        <v>64</v>
      </c>
      <c r="H41" s="82"/>
      <c r="I41" s="22"/>
      <c r="J41" s="22">
        <f t="shared" si="12"/>
        <v>0</v>
      </c>
      <c r="K41" s="81"/>
      <c r="L41" s="22">
        <f t="shared" si="13"/>
        <v>0</v>
      </c>
      <c r="M41" s="23"/>
      <c r="N41" s="26">
        <f t="shared" si="14"/>
        <v>0</v>
      </c>
      <c r="O41" s="63">
        <f t="shared" si="15"/>
        <v>0</v>
      </c>
      <c r="P41" s="64">
        <f t="shared" si="16"/>
        <v>0</v>
      </c>
      <c r="Q41" s="22"/>
      <c r="R41" s="22"/>
      <c r="S41" s="64">
        <f t="shared" si="17"/>
        <v>0</v>
      </c>
    </row>
    <row r="42" spans="4:19">
      <c r="E42" s="2" t="s">
        <v>64</v>
      </c>
      <c r="H42" s="82"/>
      <c r="I42" s="22"/>
      <c r="J42" s="22">
        <f t="shared" si="12"/>
        <v>0</v>
      </c>
      <c r="K42" s="81"/>
      <c r="L42" s="22">
        <f t="shared" si="13"/>
        <v>0</v>
      </c>
      <c r="M42" s="23"/>
      <c r="N42" s="26">
        <f t="shared" si="14"/>
        <v>0</v>
      </c>
      <c r="O42" s="63">
        <f t="shared" si="15"/>
        <v>0</v>
      </c>
      <c r="P42" s="64">
        <f t="shared" si="16"/>
        <v>0</v>
      </c>
      <c r="Q42" s="22"/>
      <c r="R42" s="22"/>
      <c r="S42" s="64">
        <f t="shared" si="17"/>
        <v>0</v>
      </c>
    </row>
    <row r="43" spans="4:19">
      <c r="E43" s="2" t="s">
        <v>64</v>
      </c>
      <c r="H43" s="82"/>
      <c r="I43" s="22"/>
      <c r="J43" s="22">
        <f t="shared" si="12"/>
        <v>0</v>
      </c>
      <c r="K43" s="81"/>
      <c r="L43" s="22">
        <f t="shared" si="13"/>
        <v>0</v>
      </c>
      <c r="M43" s="23"/>
      <c r="N43" s="26">
        <f t="shared" si="14"/>
        <v>0</v>
      </c>
      <c r="O43" s="63">
        <f t="shared" si="15"/>
        <v>0</v>
      </c>
      <c r="P43" s="64">
        <f t="shared" si="16"/>
        <v>0</v>
      </c>
      <c r="Q43" s="22"/>
      <c r="R43" s="22"/>
      <c r="S43" s="64">
        <f t="shared" si="17"/>
        <v>0</v>
      </c>
    </row>
    <row r="44" spans="4:19">
      <c r="D44" s="2" t="s">
        <v>66</v>
      </c>
      <c r="E44" s="2" t="s">
        <v>64</v>
      </c>
      <c r="H44" s="82"/>
      <c r="I44" s="22"/>
      <c r="J44" s="22">
        <f t="shared" si="12"/>
        <v>0</v>
      </c>
      <c r="K44" s="81"/>
      <c r="L44" s="22">
        <f t="shared" si="13"/>
        <v>0</v>
      </c>
      <c r="M44" s="23"/>
      <c r="N44" s="26">
        <f t="shared" si="14"/>
        <v>0</v>
      </c>
      <c r="O44" s="63">
        <f t="shared" si="15"/>
        <v>0</v>
      </c>
      <c r="P44" s="64">
        <f t="shared" si="16"/>
        <v>0</v>
      </c>
      <c r="Q44" s="22"/>
      <c r="R44" s="22"/>
      <c r="S44" s="64">
        <f>SUM(P44:R44)</f>
        <v>0</v>
      </c>
    </row>
    <row r="45" spans="4:19">
      <c r="H45" s="27"/>
      <c r="I45" s="29"/>
      <c r="J45" s="29"/>
      <c r="K45" s="29"/>
      <c r="L45" s="29"/>
      <c r="M45" s="32"/>
      <c r="N45" s="29"/>
      <c r="O45" s="63">
        <f t="shared" ref="O32:O45" si="18">I45*M45</f>
        <v>0</v>
      </c>
      <c r="P45" s="64">
        <f t="shared" ref="P31:P45" si="19">SUM(N45:O45)</f>
        <v>0</v>
      </c>
      <c r="Q45" s="29"/>
      <c r="R45" s="29"/>
      <c r="S45" s="29"/>
    </row>
    <row r="46" spans="4:19">
      <c r="F46" s="28" t="s">
        <v>47</v>
      </c>
      <c r="H46" s="60"/>
      <c r="I46" s="61">
        <f>SUM(I31:I44)</f>
        <v>22000</v>
      </c>
      <c r="J46" s="61">
        <f>SUM(J31:J44)</f>
        <v>1833.3333333333335</v>
      </c>
      <c r="K46" s="61"/>
      <c r="L46" s="61"/>
      <c r="M46" s="65"/>
      <c r="N46" s="61">
        <f>SUM(N31:N44)</f>
        <v>6033.333333333333</v>
      </c>
      <c r="O46" s="61">
        <f>SUM(O31:O44)</f>
        <v>48333.333333333336</v>
      </c>
      <c r="P46" s="61">
        <f t="shared" ref="O46:S46" si="20">SUM(P31:P45)</f>
        <v>54366.666666666664</v>
      </c>
      <c r="Q46" s="61">
        <f t="shared" si="20"/>
        <v>0</v>
      </c>
      <c r="R46" s="61">
        <f t="shared" si="20"/>
        <v>1000</v>
      </c>
      <c r="S46" s="61">
        <f t="shared" si="20"/>
        <v>55366.666666666664</v>
      </c>
    </row>
    <row r="47" spans="4:19">
      <c r="I47" s="30"/>
      <c r="J47" s="30"/>
      <c r="K47" s="30"/>
      <c r="L47" s="30"/>
      <c r="M47" s="34"/>
      <c r="N47" s="16"/>
      <c r="O47" s="16"/>
      <c r="P47" s="30"/>
      <c r="Q47" s="30"/>
      <c r="R47" s="30"/>
      <c r="S47" s="30"/>
    </row>
    <row r="48" spans="4:19">
      <c r="D48" s="2" t="s">
        <v>67</v>
      </c>
      <c r="F48" s="2" t="s">
        <v>68</v>
      </c>
      <c r="H48" s="85" t="s">
        <v>69</v>
      </c>
      <c r="I48" s="30" t="s">
        <v>12</v>
      </c>
      <c r="J48" s="30"/>
      <c r="K48" s="30"/>
      <c r="L48" s="30"/>
      <c r="M48" s="34"/>
      <c r="N48" s="16"/>
      <c r="O48" s="16"/>
      <c r="P48" s="30"/>
      <c r="Q48" s="30"/>
      <c r="R48" s="30"/>
      <c r="S48" s="30"/>
    </row>
    <row r="49" spans="1:19">
      <c r="E49" s="2" t="s">
        <v>70</v>
      </c>
      <c r="F49" s="35">
        <v>944</v>
      </c>
      <c r="H49" s="86">
        <v>5</v>
      </c>
      <c r="I49" s="64">
        <f>(F49*H49)*12</f>
        <v>56640</v>
      </c>
      <c r="J49" s="64">
        <f>I49/12</f>
        <v>4720</v>
      </c>
      <c r="K49" s="84">
        <v>3</v>
      </c>
      <c r="L49" s="64">
        <f>J49*K49</f>
        <v>14160</v>
      </c>
      <c r="M49" s="23">
        <v>1</v>
      </c>
      <c r="N49" s="26">
        <f>L49*0.1</f>
        <v>1416</v>
      </c>
      <c r="O49" s="63">
        <f>L49*M49</f>
        <v>14160</v>
      </c>
      <c r="P49" s="64">
        <f>O49+N49</f>
        <v>15576</v>
      </c>
      <c r="Q49" s="22"/>
      <c r="R49" s="22"/>
      <c r="S49" s="64">
        <f>SUM(P49:R49)</f>
        <v>15576</v>
      </c>
    </row>
    <row r="50" spans="1:19">
      <c r="E50" s="2" t="s">
        <v>71</v>
      </c>
      <c r="F50" s="35">
        <v>1014</v>
      </c>
      <c r="H50" s="86">
        <v>2</v>
      </c>
      <c r="I50" s="64">
        <f>(F50*H50)*12</f>
        <v>24336</v>
      </c>
      <c r="J50" s="64">
        <f t="shared" ref="J50:J53" si="21">I50/12</f>
        <v>2028</v>
      </c>
      <c r="K50" s="84">
        <v>12</v>
      </c>
      <c r="L50" s="64">
        <f t="shared" ref="L50:L53" si="22">J50*K50</f>
        <v>24336</v>
      </c>
      <c r="M50" s="23">
        <v>1</v>
      </c>
      <c r="N50" s="26">
        <f t="shared" ref="N50:N53" si="23">L50*0.1</f>
        <v>2433.6</v>
      </c>
      <c r="O50" s="63">
        <f t="shared" ref="O50:O53" si="24">I50*M50</f>
        <v>24336</v>
      </c>
      <c r="P50" s="64">
        <f t="shared" ref="P49:P53" si="25">SUM(N50:O50)</f>
        <v>26769.599999999999</v>
      </c>
      <c r="Q50" s="22"/>
      <c r="R50" s="22"/>
      <c r="S50" s="64">
        <f t="shared" ref="S50:S53" si="26">SUM(P50:R50)</f>
        <v>26769.599999999999</v>
      </c>
    </row>
    <row r="51" spans="1:19">
      <c r="E51" s="2" t="s">
        <v>72</v>
      </c>
      <c r="F51" s="35">
        <v>1208</v>
      </c>
      <c r="H51" s="86">
        <v>0</v>
      </c>
      <c r="I51" s="64">
        <f>(F51*H51)*12</f>
        <v>0</v>
      </c>
      <c r="J51" s="64">
        <f t="shared" si="21"/>
        <v>0</v>
      </c>
      <c r="K51" s="84"/>
      <c r="L51" s="64">
        <f t="shared" si="22"/>
        <v>0</v>
      </c>
      <c r="M51" s="23">
        <v>1</v>
      </c>
      <c r="N51" s="26">
        <f t="shared" si="23"/>
        <v>0</v>
      </c>
      <c r="O51" s="63">
        <f t="shared" si="24"/>
        <v>0</v>
      </c>
      <c r="P51" s="64">
        <f t="shared" si="25"/>
        <v>0</v>
      </c>
      <c r="Q51" s="22"/>
      <c r="R51" s="22"/>
      <c r="S51" s="64">
        <f t="shared" si="26"/>
        <v>0</v>
      </c>
    </row>
    <row r="52" spans="1:19">
      <c r="E52" s="2" t="s">
        <v>73</v>
      </c>
      <c r="F52" s="35">
        <v>1603</v>
      </c>
      <c r="H52" s="36"/>
      <c r="I52" s="64">
        <f>(F52*H52)*12</f>
        <v>0</v>
      </c>
      <c r="J52" s="64">
        <f t="shared" si="21"/>
        <v>0</v>
      </c>
      <c r="K52" s="84"/>
      <c r="L52" s="64">
        <f t="shared" si="22"/>
        <v>0</v>
      </c>
      <c r="M52" s="23"/>
      <c r="N52" s="26">
        <f t="shared" si="23"/>
        <v>0</v>
      </c>
      <c r="O52" s="63">
        <f t="shared" si="24"/>
        <v>0</v>
      </c>
      <c r="P52" s="64">
        <f t="shared" si="25"/>
        <v>0</v>
      </c>
      <c r="Q52" s="22"/>
      <c r="R52" s="22"/>
      <c r="S52" s="64">
        <f t="shared" si="26"/>
        <v>0</v>
      </c>
    </row>
    <row r="53" spans="1:19">
      <c r="E53" s="2" t="s">
        <v>74</v>
      </c>
      <c r="F53" s="35">
        <v>2058</v>
      </c>
      <c r="H53" s="36"/>
      <c r="I53" s="64">
        <f>(F53*H53)*12</f>
        <v>0</v>
      </c>
      <c r="J53" s="64">
        <f t="shared" si="21"/>
        <v>0</v>
      </c>
      <c r="K53" s="84"/>
      <c r="L53" s="64">
        <f t="shared" si="22"/>
        <v>0</v>
      </c>
      <c r="M53" s="23"/>
      <c r="N53" s="26">
        <f t="shared" si="23"/>
        <v>0</v>
      </c>
      <c r="O53" s="63">
        <f t="shared" si="24"/>
        <v>0</v>
      </c>
      <c r="P53" s="64">
        <f t="shared" si="25"/>
        <v>0</v>
      </c>
      <c r="Q53" s="22"/>
      <c r="R53" s="22"/>
      <c r="S53" s="64">
        <f t="shared" si="26"/>
        <v>0</v>
      </c>
    </row>
    <row r="54" spans="1:19">
      <c r="H54" s="37"/>
      <c r="I54" s="64"/>
      <c r="J54" s="64"/>
      <c r="K54" s="64"/>
      <c r="L54" s="64"/>
      <c r="M54" s="33"/>
      <c r="N54" s="24"/>
      <c r="O54" s="24"/>
      <c r="P54" s="25"/>
      <c r="Q54" s="25"/>
      <c r="R54" s="25"/>
      <c r="S54" s="25"/>
    </row>
    <row r="55" spans="1:19">
      <c r="F55" s="28" t="s">
        <v>47</v>
      </c>
      <c r="H55" s="60"/>
      <c r="I55" s="61">
        <f>SUM(I49:I53)</f>
        <v>80976</v>
      </c>
      <c r="J55" s="61">
        <f>SUM(J49:J53)</f>
        <v>6748</v>
      </c>
      <c r="K55" s="61"/>
      <c r="L55" s="61"/>
      <c r="M55" s="65"/>
      <c r="N55" s="61">
        <f>SUM(N49:N53)</f>
        <v>3849.6</v>
      </c>
      <c r="O55" s="61">
        <f t="shared" ref="O55:S55" si="27">SUM(O49:O53)</f>
        <v>38496</v>
      </c>
      <c r="P55" s="61">
        <f t="shared" si="27"/>
        <v>42345.599999999999</v>
      </c>
      <c r="Q55" s="61">
        <f t="shared" si="27"/>
        <v>0</v>
      </c>
      <c r="R55" s="61">
        <f t="shared" si="27"/>
        <v>0</v>
      </c>
      <c r="S55" s="61">
        <f t="shared" si="27"/>
        <v>42345.599999999999</v>
      </c>
    </row>
    <row r="56" spans="1:19">
      <c r="I56" s="30"/>
      <c r="J56" s="30"/>
      <c r="K56" s="30"/>
      <c r="L56" s="30"/>
      <c r="M56" s="34"/>
      <c r="N56" s="16"/>
      <c r="O56" s="16"/>
      <c r="P56" s="30"/>
      <c r="Q56" s="30"/>
      <c r="R56" s="30"/>
      <c r="S56" s="30"/>
    </row>
    <row r="57" spans="1:19">
      <c r="I57" s="30"/>
      <c r="J57" s="30"/>
      <c r="K57" s="30"/>
      <c r="L57" s="30"/>
      <c r="M57" s="34"/>
      <c r="N57" s="16"/>
      <c r="O57" s="16"/>
      <c r="P57" s="30"/>
      <c r="Q57" s="30"/>
      <c r="R57" s="30"/>
      <c r="S57" s="30"/>
    </row>
    <row r="58" spans="1:19">
      <c r="C58" s="38"/>
      <c r="F58" s="28" t="s">
        <v>75</v>
      </c>
      <c r="H58" s="60"/>
      <c r="I58" s="61">
        <f>I46+I28+I20+I55</f>
        <v>168949</v>
      </c>
      <c r="J58" s="61">
        <f>J46+J28+J20+J55</f>
        <v>14079.083333333334</v>
      </c>
      <c r="K58" s="61"/>
      <c r="L58" s="61"/>
      <c r="M58" s="64"/>
      <c r="N58" s="61">
        <f>N46+N28+N20+N55</f>
        <v>28724.60833333333</v>
      </c>
      <c r="O58" s="61">
        <f t="shared" ref="O58:S58" si="28">O46+O28+O20+O55</f>
        <v>241246.08333333334</v>
      </c>
      <c r="P58" s="61">
        <f>P46+P28+P20+P55</f>
        <v>269970.69166666665</v>
      </c>
      <c r="Q58" s="61">
        <f t="shared" si="28"/>
        <v>5000</v>
      </c>
      <c r="R58" s="61">
        <f t="shared" si="28"/>
        <v>11000</v>
      </c>
      <c r="S58" s="61">
        <f>S46+S28+S20+S55</f>
        <v>285970.69166666665</v>
      </c>
    </row>
    <row r="59" spans="1:19">
      <c r="C59" s="38"/>
      <c r="F59" s="28"/>
      <c r="I59" s="39"/>
      <c r="J59" s="39"/>
      <c r="K59" s="39"/>
      <c r="L59" s="39"/>
      <c r="M59" s="39"/>
      <c r="N59" s="40"/>
      <c r="O59" s="40"/>
      <c r="P59" s="39"/>
      <c r="Q59" s="39"/>
      <c r="R59" s="39"/>
      <c r="S59" s="39"/>
    </row>
    <row r="61" spans="1:19">
      <c r="A61" s="13"/>
      <c r="C61" s="28" t="s">
        <v>76</v>
      </c>
      <c r="I61" s="15"/>
      <c r="J61" s="15"/>
      <c r="K61" s="15"/>
      <c r="L61" s="15"/>
      <c r="N61" s="16"/>
      <c r="O61" s="16"/>
      <c r="Q61" s="15"/>
      <c r="R61" s="15"/>
      <c r="S61" s="15"/>
    </row>
    <row r="62" spans="1:19" ht="13.5" thickBot="1">
      <c r="A62" s="13"/>
      <c r="C62" s="28"/>
      <c r="I62" s="15"/>
      <c r="J62" s="15"/>
      <c r="K62" s="15"/>
      <c r="L62" s="15"/>
      <c r="N62" s="16"/>
      <c r="O62" s="16"/>
      <c r="Q62" s="15"/>
      <c r="R62" s="15"/>
      <c r="S62" s="15"/>
    </row>
    <row r="63" spans="1:19" ht="14.25" thickTop="1" thickBot="1">
      <c r="A63" s="13"/>
      <c r="C63" s="106" t="s">
        <v>77</v>
      </c>
      <c r="D63" s="107"/>
      <c r="E63" s="107"/>
      <c r="F63" s="107"/>
      <c r="G63" s="107"/>
      <c r="H63" s="108"/>
      <c r="I63" s="110" t="s">
        <v>24</v>
      </c>
      <c r="J63" s="111"/>
      <c r="K63" s="111"/>
      <c r="L63" s="112"/>
      <c r="M63" s="41" t="s">
        <v>78</v>
      </c>
      <c r="N63" s="42"/>
      <c r="O63" s="42"/>
      <c r="Q63" s="15"/>
      <c r="R63" s="15"/>
      <c r="S63" s="15"/>
    </row>
    <row r="64" spans="1:19">
      <c r="A64" s="13"/>
      <c r="C64" s="122" t="s">
        <v>79</v>
      </c>
      <c r="D64" s="123"/>
      <c r="E64" s="123"/>
      <c r="F64" s="123"/>
      <c r="G64" s="123"/>
      <c r="H64" s="124"/>
      <c r="I64" s="113">
        <f>+N58</f>
        <v>28724.60833333333</v>
      </c>
      <c r="J64" s="114"/>
      <c r="K64" s="114"/>
      <c r="L64" s="115"/>
      <c r="M64" s="43">
        <f>I64/I66</f>
        <v>9.616692439865418E-2</v>
      </c>
      <c r="N64" s="16"/>
      <c r="O64" s="16"/>
      <c r="Q64" s="15"/>
      <c r="R64" s="15"/>
      <c r="S64" s="15"/>
    </row>
    <row r="65" spans="1:19" ht="13.5" thickBot="1">
      <c r="A65" s="13"/>
      <c r="C65" s="122" t="s">
        <v>80</v>
      </c>
      <c r="D65" s="123"/>
      <c r="E65" s="123"/>
      <c r="F65" s="123"/>
      <c r="G65" s="123"/>
      <c r="H65" s="124"/>
      <c r="I65" s="116">
        <f>+P58</f>
        <v>269970.69166666665</v>
      </c>
      <c r="J65" s="117"/>
      <c r="K65" s="117"/>
      <c r="L65" s="118"/>
      <c r="M65" s="43">
        <f>I65/I66</f>
        <v>0.90383307560134574</v>
      </c>
      <c r="N65" s="16"/>
      <c r="O65" s="16"/>
      <c r="Q65" s="15"/>
      <c r="R65" s="15"/>
      <c r="S65" s="15"/>
    </row>
    <row r="66" spans="1:19" ht="13.5" thickBot="1">
      <c r="A66" s="13"/>
      <c r="C66" s="103" t="s">
        <v>23</v>
      </c>
      <c r="D66" s="104"/>
      <c r="E66" s="104"/>
      <c r="F66" s="104"/>
      <c r="G66" s="104"/>
      <c r="H66" s="105"/>
      <c r="I66" s="119">
        <f>I64+I65</f>
        <v>298695.3</v>
      </c>
      <c r="J66" s="120"/>
      <c r="K66" s="120"/>
      <c r="L66" s="121"/>
      <c r="M66" s="66">
        <f>M64+M65</f>
        <v>0.99999999999999989</v>
      </c>
      <c r="N66" s="42"/>
      <c r="O66" s="42"/>
      <c r="Q66" s="15"/>
      <c r="R66" s="15"/>
      <c r="S66" s="15"/>
    </row>
    <row r="67" spans="1:19" ht="13.5" thickTop="1">
      <c r="A67" s="13"/>
      <c r="C67" s="28"/>
      <c r="I67" s="15"/>
      <c r="J67" s="15"/>
      <c r="K67" s="15"/>
      <c r="L67" s="15"/>
      <c r="N67" s="16"/>
      <c r="O67" s="16"/>
      <c r="Q67" s="15"/>
      <c r="R67" s="15"/>
      <c r="S67" s="15"/>
    </row>
  </sheetData>
  <sheetProtection insertRows="0" selectLockedCells="1"/>
  <protectedRanges>
    <protectedRange sqref="N14:N18" name="Range9"/>
    <protectedRange sqref="Q22:Q27 Q14:Q18" name="Range9_1"/>
  </protectedRanges>
  <mergeCells count="12">
    <mergeCell ref="B1:S1"/>
    <mergeCell ref="B3:S3"/>
    <mergeCell ref="C66:H66"/>
    <mergeCell ref="C63:H63"/>
    <mergeCell ref="C64:H64"/>
    <mergeCell ref="C65:H65"/>
    <mergeCell ref="F5:G5"/>
    <mergeCell ref="B2:S2"/>
    <mergeCell ref="I63:L63"/>
    <mergeCell ref="I64:L64"/>
    <mergeCell ref="I65:L65"/>
    <mergeCell ref="I66:L66"/>
  </mergeCells>
  <phoneticPr fontId="0" type="noConversion"/>
  <pageMargins left="0.7" right="0.7" top="0.25" bottom="0" header="0.3" footer="0.3"/>
  <pageSetup scale="69" fitToHeight="2" orientation="landscape" r:id="rId1"/>
  <headerFooter alignWithMargins="0">
    <oddFooter>&amp;RPage &amp;P of &amp;N</oddFooter>
  </headerFooter>
  <ignoredErrors>
    <ignoredError sqref="J15 L15:L18 J22:J27 L22:L27 N15:N18 N24 N22:N23 N25:N27 J31:J44 L31:L44 N31:N44 N49:N53 M64:M65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D6462C-9D3F-E943-A1F1-A37539FF5712}">
  <dimension ref="A1:A8"/>
  <sheetViews>
    <sheetView workbookViewId="0">
      <selection activeCell="A8" sqref="A8"/>
    </sheetView>
  </sheetViews>
  <sheetFormatPr defaultColWidth="11.42578125" defaultRowHeight="12.75"/>
  <cols>
    <col min="1" max="1" width="23.140625" bestFit="1" customWidth="1"/>
  </cols>
  <sheetData>
    <row r="1" spans="1:1" ht="18">
      <c r="A1" s="1" t="s">
        <v>81</v>
      </c>
    </row>
    <row r="2" spans="1:1" ht="18">
      <c r="A2" s="1" t="s">
        <v>82</v>
      </c>
    </row>
    <row r="3" spans="1:1" ht="18">
      <c r="A3" s="1" t="s">
        <v>83</v>
      </c>
    </row>
    <row r="4" spans="1:1" ht="18">
      <c r="A4" s="1" t="s">
        <v>84</v>
      </c>
    </row>
    <row r="5" spans="1:1" ht="18">
      <c r="A5" s="1" t="s">
        <v>85</v>
      </c>
    </row>
    <row r="6" spans="1:1" ht="18">
      <c r="A6" s="1" t="s">
        <v>86</v>
      </c>
    </row>
    <row r="7" spans="1:1" ht="18">
      <c r="A7" s="1" t="s">
        <v>87</v>
      </c>
    </row>
    <row r="8" spans="1:1" ht="18">
      <c r="A8" s="1" t="s">
        <v>88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LWT_x0020_Feedback_x0020_Document xmlns="89666926-46bf-498b-aa44-bbf332257eb0">
      <UserInfo>
        <DisplayName/>
        <AccountId xsi:nil="true"/>
        <AccountType/>
      </UserInfo>
    </YLWT_x0020_Feedback_x0020_Document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923981EFDB38547AE085357FD7BB7CA" ma:contentTypeVersion="14" ma:contentTypeDescription="Create a new document." ma:contentTypeScope="" ma:versionID="23166d475ed7f05ad219c75880a348f1">
  <xsd:schema xmlns:xsd="http://www.w3.org/2001/XMLSchema" xmlns:xs="http://www.w3.org/2001/XMLSchema" xmlns:p="http://schemas.microsoft.com/office/2006/metadata/properties" xmlns:ns2="8d9b41d6-3352-4443-b4cb-3b35364e39d8" xmlns:ns3="89666926-46bf-498b-aa44-bbf332257eb0" targetNamespace="http://schemas.microsoft.com/office/2006/metadata/properties" ma:root="true" ma:fieldsID="e9bccc309c0d020d1b7af3d97beac2b6" ns2:_="" ns3:_="">
    <xsd:import namespace="8d9b41d6-3352-4443-b4cb-3b35364e39d8"/>
    <xsd:import namespace="89666926-46bf-498b-aa44-bbf332257eb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LengthInSecond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OCR" minOccurs="0"/>
                <xsd:element ref="ns3:YLWT_x0020_Feedback_x0020_Docum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9b41d6-3352-4443-b4cb-3b35364e39d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666926-46bf-498b-aa44-bbf332257eb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YLWT_x0020_Feedback_x0020_Document" ma:index="21" nillable="true" ma:displayName="YLWT Feedback Document" ma:list="UserInfo" ma:SharePointGroup="0" ma:internalName="YLWT_x0020_Feedback_x0020_Document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E9A0748-02E7-4460-9E60-33715785E6AC}"/>
</file>

<file path=customXml/itemProps2.xml><?xml version="1.0" encoding="utf-8"?>
<ds:datastoreItem xmlns:ds="http://schemas.openxmlformats.org/officeDocument/2006/customXml" ds:itemID="{F7199DDF-4210-4DF0-A827-B6C020A34CC1}"/>
</file>

<file path=customXml/itemProps3.xml><?xml version="1.0" encoding="utf-8"?>
<ds:datastoreItem xmlns:ds="http://schemas.openxmlformats.org/officeDocument/2006/customXml" ds:itemID="{0F4B2A14-37A6-49BD-A09F-4FC8F0B542D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hcd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DGray</dc:creator>
  <cp:keywords/>
  <dc:description/>
  <cp:lastModifiedBy/>
  <cp:revision/>
  <dcterms:created xsi:type="dcterms:W3CDTF">2005-10-21T17:23:49Z</dcterms:created>
  <dcterms:modified xsi:type="dcterms:W3CDTF">2022-03-25T14:08:21Z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0x0101005923981EFDB38547AE085357FD7BB7CA</vt:lpwstr>
  </property>
</Properties>
</file>