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66925"/>
  <mc:AlternateContent xmlns:mc="http://schemas.openxmlformats.org/markup-compatibility/2006">
    <mc:Choice Requires="x15">
      <x15ac:absPath xmlns:x15ac="http://schemas.microsoft.com/office/spreadsheetml/2010/11/ac" url="Z:\GROUP\Commercial\MULTIFAMILY\2021 LIHTC Support Resolutions\4%\EMLI at Mesa Gardens\"/>
    </mc:Choice>
  </mc:AlternateContent>
  <xr:revisionPtr revIDLastSave="0" documentId="13_ncr:1_{6B5C7FA0-D929-4213-9B30-D2F2D9536C7C}" xr6:coauthVersionLast="45" xr6:coauthVersionMax="45" xr10:uidLastSave="{00000000-0000-0000-0000-000000000000}"/>
  <workbookProtection workbookAlgorithmName="SHA-512" workbookHashValue="l5NV4X6sjn4yFlXtcNrtMW19bbgusOKrP/aSIf005KrlqmZXMG4uW7H7tLHsy5bq0NdYSwl7c6UjArvAXJoBBw==" workbookSaltValue="qxz/7n9upA5W2z2rCBmXWQ==" workbookSpinCount="100000" lockStructure="1"/>
  <bookViews>
    <workbookView xWindow="-120" yWindow="-120" windowWidth="29040" windowHeight="15840" tabRatio="751" xr2:uid="{00000000-000D-0000-FFFF-FFFF00000000}"/>
  </bookViews>
  <sheets>
    <sheet name="Cover Sheet" sheetId="8" r:id="rId1"/>
    <sheet name="Checklist" sheetId="7" r:id="rId2"/>
    <sheet name="Instructions to Apply" sheetId="11" r:id="rId3"/>
    <sheet name="Instructions for Scoring" sheetId="5" r:id="rId4"/>
    <sheet name="Development Information" sheetId="1" r:id="rId5"/>
    <sheet name="MF Building Resilience Standard" sheetId="14" r:id="rId6"/>
    <sheet name="Sources" sheetId="13" r:id="rId7"/>
    <sheet name="Uses - Cost Allocation" sheetId="12" r:id="rId8"/>
    <sheet name="Developer Exerience" sheetId="10" r:id="rId9"/>
    <sheet name="Certification to COH " sheetId="6" r:id="rId10"/>
    <sheet name="Conflict of Interest Form " sheetId="15" state="hidden" r:id="rId11"/>
    <sheet name="Sheet1" sheetId="3" state="hidden" r:id="rId12"/>
  </sheets>
  <externalReferences>
    <externalReference r:id="rId13"/>
  </externalReferences>
  <definedNames>
    <definedName name="_xlnm._FilterDatabase" localSheetId="11" hidden="1">Sheet1!$A$1:$D$1</definedName>
    <definedName name="_xlnm.Print_Area" localSheetId="9">'Certification to COH '!$A$2:$J$43</definedName>
    <definedName name="_xlnm.Print_Area" localSheetId="1">Checklist!$A$1:$E$29</definedName>
    <definedName name="_xlnm.Print_Area" localSheetId="8">'Developer Exerience'!$A$1:$H$27</definedName>
    <definedName name="_xlnm.Print_Area" localSheetId="4">'Development Information'!$B$3:$K$62</definedName>
    <definedName name="_xlnm.Print_Area" localSheetId="7">'Uses - Cost Allocation'!$A$1:$K$110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8" i="1" l="1"/>
  <c r="N47" i="1"/>
  <c r="N46" i="1"/>
  <c r="N35" i="1" l="1"/>
  <c r="N34" i="1"/>
  <c r="N33" i="1"/>
  <c r="H4" i="14"/>
  <c r="H5" i="14"/>
  <c r="H6" i="14"/>
  <c r="H7" i="14"/>
  <c r="H8" i="14"/>
  <c r="H9" i="14"/>
  <c r="H10" i="14"/>
  <c r="H12" i="14"/>
  <c r="H13" i="14"/>
  <c r="H14" i="14"/>
  <c r="H15" i="14"/>
  <c r="H16" i="14"/>
  <c r="H17" i="14"/>
  <c r="H18" i="14"/>
  <c r="H19" i="14"/>
  <c r="H20" i="14"/>
  <c r="H21" i="14"/>
  <c r="H22" i="14"/>
  <c r="H23" i="14"/>
  <c r="H24" i="14"/>
  <c r="H25" i="14"/>
  <c r="H26" i="14"/>
  <c r="H28" i="14"/>
  <c r="H29" i="14"/>
  <c r="H30" i="14"/>
  <c r="H31" i="14"/>
  <c r="H32" i="14"/>
  <c r="H33" i="14"/>
  <c r="H35" i="14"/>
  <c r="H36" i="14"/>
  <c r="H37" i="14"/>
  <c r="H38" i="14"/>
  <c r="H39" i="14"/>
  <c r="H40" i="14"/>
  <c r="H42" i="14"/>
  <c r="H43" i="14"/>
  <c r="H44" i="14"/>
  <c r="H45" i="14"/>
  <c r="H46" i="14"/>
  <c r="H47" i="14"/>
  <c r="H48" i="14"/>
  <c r="H49" i="14"/>
  <c r="H50" i="14"/>
  <c r="H51" i="14"/>
  <c r="H52" i="14"/>
  <c r="H53" i="14"/>
  <c r="H54" i="14"/>
  <c r="H55" i="14"/>
  <c r="H56" i="14"/>
  <c r="H57" i="14"/>
  <c r="H58" i="14"/>
  <c r="H59" i="14"/>
  <c r="H60" i="14"/>
  <c r="H61" i="14"/>
  <c r="H63" i="14"/>
  <c r="H64" i="14"/>
  <c r="H65" i="14"/>
  <c r="H66" i="14"/>
  <c r="H67" i="14"/>
  <c r="H68" i="14"/>
  <c r="H70" i="14"/>
  <c r="H71" i="14"/>
  <c r="H72" i="14"/>
  <c r="H73" i="14"/>
  <c r="H74" i="14"/>
  <c r="H75" i="14"/>
  <c r="H77" i="14"/>
  <c r="H78" i="14"/>
  <c r="H79" i="14"/>
  <c r="H80" i="14"/>
  <c r="H81" i="14"/>
  <c r="H82" i="14"/>
  <c r="H83" i="14"/>
  <c r="N57" i="1"/>
  <c r="N56" i="1"/>
  <c r="N54" i="1"/>
  <c r="N52" i="1"/>
  <c r="N43" i="1"/>
  <c r="N44" i="1"/>
  <c r="H113" i="14" l="1"/>
  <c r="I113" i="14" s="1"/>
  <c r="N36" i="1"/>
  <c r="K34" i="1" s="1"/>
  <c r="N55" i="1" l="1"/>
  <c r="Q38" i="1" l="1"/>
  <c r="N41" i="1"/>
  <c r="N40" i="1"/>
  <c r="N38" i="1"/>
  <c r="D40" i="13"/>
  <c r="D25" i="13"/>
  <c r="D20" i="13"/>
  <c r="C123" i="12"/>
  <c r="G77" i="12"/>
  <c r="E77" i="12"/>
  <c r="D77" i="12"/>
  <c r="C77" i="12"/>
  <c r="F77" i="12"/>
  <c r="S80" i="12" s="1"/>
  <c r="B76" i="12"/>
  <c r="B75" i="12"/>
  <c r="B74" i="12"/>
  <c r="B73" i="12"/>
  <c r="B71" i="12"/>
  <c r="B70" i="12"/>
  <c r="B69" i="12"/>
  <c r="B68" i="12"/>
  <c r="B67" i="12"/>
  <c r="B66" i="12"/>
  <c r="B65" i="12"/>
  <c r="B64" i="12"/>
  <c r="B63" i="12"/>
  <c r="B62" i="12"/>
  <c r="B61" i="12"/>
  <c r="B60" i="12"/>
  <c r="B58" i="12"/>
  <c r="B57" i="12"/>
  <c r="B56" i="12"/>
  <c r="B55" i="12"/>
  <c r="B53" i="12"/>
  <c r="B52" i="12"/>
  <c r="B51" i="12"/>
  <c r="B50" i="12"/>
  <c r="B49" i="12"/>
  <c r="B48" i="12"/>
  <c r="B47" i="12"/>
  <c r="B46" i="12"/>
  <c r="B44" i="12"/>
  <c r="B43" i="12"/>
  <c r="B42" i="12"/>
  <c r="B41" i="12"/>
  <c r="B40" i="12"/>
  <c r="B39" i="12"/>
  <c r="B38" i="12"/>
  <c r="B36" i="12"/>
  <c r="B35" i="12"/>
  <c r="B34" i="12"/>
  <c r="B33" i="12"/>
  <c r="B32" i="12"/>
  <c r="B31" i="12"/>
  <c r="B30" i="12"/>
  <c r="B29" i="12"/>
  <c r="B28" i="12"/>
  <c r="B27" i="12"/>
  <c r="B26" i="12"/>
  <c r="B25" i="12"/>
  <c r="B24" i="12"/>
  <c r="B23" i="12"/>
  <c r="B22" i="12"/>
  <c r="B21" i="12"/>
  <c r="B20" i="12"/>
  <c r="B19" i="12"/>
  <c r="B18" i="12"/>
  <c r="B17" i="12"/>
  <c r="B16" i="12"/>
  <c r="D115" i="12" s="1"/>
  <c r="B15" i="12"/>
  <c r="B14" i="12"/>
  <c r="K13" i="12"/>
  <c r="B13" i="12"/>
  <c r="B12" i="12"/>
  <c r="B11" i="12"/>
  <c r="B10" i="12"/>
  <c r="B9" i="12"/>
  <c r="B8" i="12"/>
  <c r="B7" i="12"/>
  <c r="K9" i="12" l="1"/>
  <c r="K11" i="12"/>
  <c r="D22" i="13" s="1"/>
  <c r="K12" i="12"/>
  <c r="D120" i="12"/>
  <c r="D117" i="12"/>
  <c r="D121" i="12"/>
  <c r="B77" i="12"/>
  <c r="D119" i="12"/>
  <c r="D116" i="12"/>
  <c r="K10" i="12"/>
  <c r="D114" i="12"/>
  <c r="D118" i="12"/>
  <c r="D122" i="12"/>
  <c r="K14" i="12" l="1"/>
  <c r="G28" i="1"/>
  <c r="H28" i="1"/>
  <c r="I28" i="1"/>
  <c r="F28" i="1"/>
  <c r="D28" i="1"/>
  <c r="C16" i="1" l="1"/>
  <c r="D24" i="13"/>
  <c r="J23" i="1"/>
  <c r="D23" i="13" l="1"/>
  <c r="D26" i="13"/>
  <c r="K35" i="1"/>
  <c r="J25" i="1"/>
  <c r="J26" i="1"/>
  <c r="J27" i="1"/>
  <c r="J24" i="1"/>
  <c r="C21" i="1" l="1"/>
  <c r="C19" i="1" l="1"/>
  <c r="W25" i="1" s="1"/>
  <c r="K36" i="1" l="1"/>
  <c r="C17" i="1"/>
  <c r="C20" i="1"/>
  <c r="W26" i="1" l="1"/>
  <c r="W27" i="1"/>
  <c r="W29" i="1" l="1"/>
  <c r="N45" i="1" s="1"/>
  <c r="J28" i="1"/>
  <c r="L28" i="1" s="1"/>
  <c r="C18" i="1" l="1"/>
  <c r="P27" i="1"/>
  <c r="Q27" i="1" s="1"/>
  <c r="W34" i="1" s="1"/>
  <c r="W36" i="1" l="1"/>
  <c r="W35" i="1"/>
  <c r="W37" i="1"/>
  <c r="W38" i="1" l="1"/>
  <c r="N50" i="1" l="1"/>
  <c r="N58" i="1" s="1"/>
  <c r="K58" i="1" s="1"/>
</calcChain>
</file>

<file path=xl/sharedStrings.xml><?xml version="1.0" encoding="utf-8"?>
<sst xmlns="http://schemas.openxmlformats.org/spreadsheetml/2006/main" count="1871" uniqueCount="574">
  <si>
    <t>TDHCA Application #</t>
  </si>
  <si>
    <t>Yes</t>
  </si>
  <si>
    <t>A</t>
  </si>
  <si>
    <t>Development Name</t>
  </si>
  <si>
    <t xml:space="preserve">Family </t>
  </si>
  <si>
    <t>No</t>
  </si>
  <si>
    <t>B</t>
  </si>
  <si>
    <t>C</t>
  </si>
  <si>
    <t>Development Address</t>
  </si>
  <si>
    <t>D</t>
  </si>
  <si>
    <t>F</t>
  </si>
  <si>
    <t>E</t>
  </si>
  <si>
    <t>J</t>
  </si>
  <si>
    <t>G</t>
  </si>
  <si>
    <t>H</t>
  </si>
  <si>
    <t>Affordability Breakdown</t>
  </si>
  <si>
    <t xml:space="preserve">Bedrooms </t>
  </si>
  <si>
    <t>Market Rate</t>
  </si>
  <si>
    <t>Total</t>
  </si>
  <si>
    <t>I</t>
  </si>
  <si>
    <t>K</t>
  </si>
  <si>
    <t>Total Development Costs</t>
  </si>
  <si>
    <t>Cost Per Unit</t>
  </si>
  <si>
    <t>Census Tract Income</t>
  </si>
  <si>
    <t>Elementary School</t>
  </si>
  <si>
    <t>Middle School</t>
  </si>
  <si>
    <t>High School</t>
  </si>
  <si>
    <t xml:space="preserve">Threshold Items </t>
  </si>
  <si>
    <t>Map View of Site</t>
  </si>
  <si>
    <t>Council Member</t>
  </si>
  <si>
    <t>Jerry Davis</t>
  </si>
  <si>
    <t>Dave Martin</t>
  </si>
  <si>
    <t>Greg Travis</t>
  </si>
  <si>
    <t>Karla Cisneros</t>
  </si>
  <si>
    <t>Robert Gallegos</t>
  </si>
  <si>
    <t>Martha Castex-Tatum</t>
  </si>
  <si>
    <t>Census Tract</t>
  </si>
  <si>
    <t>County</t>
  </si>
  <si>
    <t>Brazoria</t>
  </si>
  <si>
    <t>Chambers</t>
  </si>
  <si>
    <t>Fort Bend</t>
  </si>
  <si>
    <t>Galveston</t>
  </si>
  <si>
    <t>Harris</t>
  </si>
  <si>
    <t>Liberty</t>
  </si>
  <si>
    <t>Montgomery</t>
  </si>
  <si>
    <t>Waller</t>
  </si>
  <si>
    <t>Not Listed</t>
  </si>
  <si>
    <t>Poverty Rate</t>
  </si>
  <si>
    <t>Median Income - Household</t>
  </si>
  <si>
    <t>-</t>
  </si>
  <si>
    <t>Poverty Concentration %</t>
  </si>
  <si>
    <t>X</t>
  </si>
  <si>
    <t>AO</t>
  </si>
  <si>
    <t>AH</t>
  </si>
  <si>
    <t>A1-A30</t>
  </si>
  <si>
    <t>AE</t>
  </si>
  <si>
    <t>A99</t>
  </si>
  <si>
    <t>AR</t>
  </si>
  <si>
    <t>AR/AE</t>
  </si>
  <si>
    <t>AR/AO</t>
  </si>
  <si>
    <t>AR/A-A1-A30</t>
  </si>
  <si>
    <t>AR/A</t>
  </si>
  <si>
    <t>V</t>
  </si>
  <si>
    <t>VE</t>
  </si>
  <si>
    <t>Flood Zones</t>
  </si>
  <si>
    <t>Types of Developments</t>
  </si>
  <si>
    <t>Yes/No</t>
  </si>
  <si>
    <t>Grades</t>
  </si>
  <si>
    <t>Council Members</t>
  </si>
  <si>
    <t>Council Districts</t>
  </si>
  <si>
    <t>TOTAL UNITS</t>
  </si>
  <si>
    <t xml:space="preserve">                         </t>
  </si>
  <si>
    <t>ETJ Jurisdiction</t>
  </si>
  <si>
    <r>
      <t xml:space="preserve">Census Tract Number
</t>
    </r>
    <r>
      <rPr>
        <b/>
        <sz val="12"/>
        <color rgb="FFFF3300"/>
        <rFont val="Calibri (Body)_x0000_"/>
      </rPr>
      <t xml:space="preserve"> (use dropdown list)</t>
    </r>
  </si>
  <si>
    <r>
      <t xml:space="preserve">Flood Zone
</t>
    </r>
    <r>
      <rPr>
        <b/>
        <sz val="12"/>
        <color rgb="FFFF3300"/>
        <rFont val="Calibri (Body)_x0000_"/>
      </rPr>
      <t xml:space="preserve"> (use dropdown list)</t>
    </r>
  </si>
  <si>
    <t>Poverty Concentration meets Restrictions (concentration below 25%)</t>
  </si>
  <si>
    <r>
      <t xml:space="preserve">Council District
</t>
    </r>
    <r>
      <rPr>
        <b/>
        <sz val="12"/>
        <color rgb="FFFF3300"/>
        <rFont val="Calibri (Body)_x0000_"/>
      </rPr>
      <t xml:space="preserve"> (use dropdown list)</t>
    </r>
  </si>
  <si>
    <r>
      <t xml:space="preserve">Target Population
</t>
    </r>
    <r>
      <rPr>
        <b/>
        <sz val="12"/>
        <color rgb="FFFF3300"/>
        <rFont val="Calibri (Body)_x0000_"/>
      </rPr>
      <t xml:space="preserve"> (use dropdown list)</t>
    </r>
  </si>
  <si>
    <t xml:space="preserve">School Ranking based on Texas School Guide </t>
  </si>
  <si>
    <t>Elderly 55+</t>
  </si>
  <si>
    <t>Elderly 62+</t>
  </si>
  <si>
    <t>Contact email</t>
  </si>
  <si>
    <t>Owner / Developer</t>
  </si>
  <si>
    <t xml:space="preserve">Contact phone number </t>
  </si>
  <si>
    <t>Complete Community/ CRA/TIRZ</t>
  </si>
  <si>
    <t>Gulfton - Complete Community</t>
  </si>
  <si>
    <t>Near Northside - Complete Community</t>
  </si>
  <si>
    <t>Third Ward - Complete Community</t>
  </si>
  <si>
    <t>Second Ward - Complete Community</t>
  </si>
  <si>
    <t>Acres Homes - Complete Community</t>
  </si>
  <si>
    <t>Rehab or New Cons</t>
  </si>
  <si>
    <t>New Construction</t>
  </si>
  <si>
    <t>Not Applicable</t>
  </si>
  <si>
    <t>TIRZ 1 - St. George Place</t>
  </si>
  <si>
    <t>TIRZ 2 - Midtown</t>
  </si>
  <si>
    <t>TIRZ 6 - Eastside</t>
  </si>
  <si>
    <t>TIRZ 8 - Gulfgate</t>
  </si>
  <si>
    <t>TIRZ 9 - South Post Oak</t>
  </si>
  <si>
    <t>TIRZ 10 - Lake Houston</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</si>
  <si>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</si>
  <si>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</si>
  <si>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</si>
  <si>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</si>
  <si>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</si>
  <si>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</si>
  <si>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</si>
  <si>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</si>
  <si>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</si>
  <si>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</si>
  <si>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22 - Leland woods</t>
  </si>
  <si>
    <t>TIRZ 23 - Harrisburg</t>
  </si>
  <si>
    <t>TIRZ 24 - Greater Houston</t>
  </si>
  <si>
    <t>TIRZ 26 - Sunnyside</t>
  </si>
  <si>
    <t>TIRZ 27 - Montrose</t>
  </si>
  <si>
    <t>TIRZ 4 - Village Enclaves</t>
  </si>
  <si>
    <t>TIRZ 5 - Memorial Heights</t>
  </si>
  <si>
    <r>
      <t xml:space="preserve">Type of Construction
</t>
    </r>
    <r>
      <rPr>
        <b/>
        <sz val="12"/>
        <color rgb="FFFF3300"/>
        <rFont val="Calibri (Body)_x0000_"/>
      </rPr>
      <t xml:space="preserve"> (use dropdown list)</t>
    </r>
  </si>
  <si>
    <r>
      <t xml:space="preserve">Located in a Complete Community or TIRZ
</t>
    </r>
    <r>
      <rPr>
        <b/>
        <sz val="12"/>
        <color rgb="FFFF3300"/>
        <rFont val="Calibri (Body)_x0000_"/>
      </rPr>
      <t xml:space="preserve"> (use dropdown list)</t>
    </r>
  </si>
  <si>
    <t>TIRZ 3 - Main Square / Market Square</t>
  </si>
  <si>
    <t>TIRZ 7 - OST / Almeda</t>
  </si>
  <si>
    <t>TIRZ 25 - Hiram Clarke / Fort Bend Houston</t>
  </si>
  <si>
    <t>TIRZ 21 - Hardy / Near Northside</t>
  </si>
  <si>
    <t>TEA rating (use drop down)</t>
  </si>
  <si>
    <t xml:space="preserve">TEA Rating </t>
  </si>
  <si>
    <t>Permanent Supportive Housing</t>
  </si>
  <si>
    <t>Meets School Zoning Restrictions (Schools are all rated as having Met Standard)</t>
  </si>
  <si>
    <t>TEA website link</t>
  </si>
  <si>
    <t>%</t>
  </si>
  <si>
    <t>TOTAL SCORE</t>
  </si>
  <si>
    <t>Sites located within recognized boundaries the boundaries of a Complete Community or TIRZ. Sites located in overlaying areas of a Complete Community or TIRZ will not receive combined points</t>
  </si>
  <si>
    <t>Sites located within an underserved area described as the following</t>
  </si>
  <si>
    <t>Sites that that promote access to mass transportations options described as the following:</t>
  </si>
  <si>
    <t>Sites located within a ¼ mile of any public transportation stop</t>
  </si>
  <si>
    <t xml:space="preserve"> A minimum of 10% of the units to be unrestricted </t>
  </si>
  <si>
    <t xml:space="preserve">A minimum of 20% of the units to be unrestricted </t>
  </si>
  <si>
    <t xml:space="preserve">An application that secures competitive funds by HCDD will receive a Resolution of Support.  </t>
  </si>
  <si>
    <t>Efficiency units</t>
  </si>
  <si>
    <t xml:space="preserve">Developer Experience </t>
  </si>
  <si>
    <t xml:space="preserve">Have you developed other Housing Tax Credit projects? </t>
  </si>
  <si>
    <t xml:space="preserve">Have you worked with the Housing and Community Development Department in the past? </t>
  </si>
  <si>
    <t>IF yes, please list project names and years ( attach additional sheets if necessary):</t>
  </si>
  <si>
    <t>IF yes, please list project names and addresses (attach additional sheets if necessary):</t>
  </si>
  <si>
    <t>YES</t>
  </si>
  <si>
    <t>NO</t>
  </si>
  <si>
    <t xml:space="preserve">Narrative description of the project </t>
  </si>
  <si>
    <t>Development budget</t>
  </si>
  <si>
    <t xml:space="preserve">i) Self-scoring </t>
  </si>
  <si>
    <t>ii) Census Tract Map with development site identified</t>
  </si>
  <si>
    <t xml:space="preserve">All letters of support and/or opposition </t>
  </si>
  <si>
    <t>Please list names and addresses of all other affordable housing projects which you have developed (attach additional sheets if necessary):</t>
  </si>
  <si>
    <t>Flood zone determination and historical evidence if site flooded in the past 10 years (historical site maps, affidavit form land seller,  etc.) as attachment  (www.harriscountyfemt.org)</t>
  </si>
  <si>
    <t>Attach the following pages from your THDCA pre-application for Housing Tax credits:</t>
  </si>
  <si>
    <t>Select from drop down</t>
  </si>
  <si>
    <t>Date:</t>
  </si>
  <si>
    <t>AUTHORIZED OFFICIAL CERTIFICATION / SIGNATURE</t>
  </si>
  <si>
    <t>Instructions for Scoring</t>
  </si>
  <si>
    <t>Checklist</t>
  </si>
  <si>
    <t>·        The development selected to receive HCDD competitive funds (HOME, CDBG, TIRZ) by HCDD</t>
  </si>
  <si>
    <t>·        Poverty concentration of census tract within competing sites. Lower poverty concentration will prioritize an application.</t>
  </si>
  <si>
    <t xml:space="preserve">·        Elementary, Middle and High School ratings of competing sites as assessed by Children at Risk. Higher ranking of schools will prioritize an application. </t>
  </si>
  <si>
    <t>·        Access to public transportation as measured from the development site’s distance from the closest high frequency public transportation stop</t>
  </si>
  <si>
    <t>·        Proposed development is Permanent Supportive Housing and/or housing serving of special needs populations.</t>
  </si>
  <si>
    <r>
      <t xml:space="preserve">A.      Attach a </t>
    </r>
    <r>
      <rPr>
        <b/>
        <sz val="12"/>
        <color theme="1"/>
        <rFont val="Arial"/>
        <family val="2"/>
      </rPr>
      <t>detailed narrative</t>
    </r>
    <r>
      <rPr>
        <sz val="12"/>
        <color theme="1"/>
        <rFont val="Arial"/>
        <family val="2"/>
      </rPr>
      <t xml:space="preserve"> that describes the development and how it will benefit its residents, the immediate community and the City of Houston. </t>
    </r>
  </si>
  <si>
    <t>B.      Attach a preliminary development budget and preliminary operating proforma</t>
  </si>
  <si>
    <t>C.      Attach the following pages from your TDHCA pre-application for Housing Tax Credits:</t>
  </si>
  <si>
    <t xml:space="preserve">i)       Self-scoring </t>
  </si>
  <si>
    <r>
      <t>D.</t>
    </r>
    <r>
      <rPr>
        <b/>
        <sz val="12"/>
        <color theme="1"/>
        <rFont val="Arial"/>
        <family val="2"/>
      </rPr>
      <t xml:space="preserve">      </t>
    </r>
    <r>
      <rPr>
        <sz val="12"/>
        <color theme="1"/>
        <rFont val="Arial"/>
        <family val="2"/>
      </rPr>
      <t xml:space="preserve">Provide self-score for any points taken.  </t>
    </r>
  </si>
  <si>
    <t>Instructions to Apply</t>
  </si>
  <si>
    <t>Juanita Moore - Multifamily Commercial
City of Houston Housing and Community Development 
2100 Travis Street - 9th floor
Houston, TX 77002</t>
  </si>
  <si>
    <t xml:space="preserve">Deliver one hard copy and one digital copy on a flash drive to: </t>
  </si>
  <si>
    <t xml:space="preserve">Data Validation </t>
  </si>
  <si>
    <t>Letters of Community support included in submission</t>
  </si>
  <si>
    <t>Elementary</t>
  </si>
  <si>
    <t xml:space="preserve">Middle </t>
  </si>
  <si>
    <t>High</t>
  </si>
  <si>
    <t>A-</t>
  </si>
  <si>
    <t>A+</t>
  </si>
  <si>
    <t>B-</t>
  </si>
  <si>
    <t>B+</t>
  </si>
  <si>
    <t>C-</t>
  </si>
  <si>
    <t>C+</t>
  </si>
  <si>
    <t>D-</t>
  </si>
  <si>
    <t>D+</t>
  </si>
  <si>
    <t>Amy Peck</t>
  </si>
  <si>
    <t>Abbie Kamin</t>
  </si>
  <si>
    <t>Carolyn Evans-Shabazz</t>
  </si>
  <si>
    <t>Tiffany D. Thomas</t>
  </si>
  <si>
    <t>Edward Pollard</t>
  </si>
  <si>
    <t>Extra Territorial Jurisdiction</t>
  </si>
  <si>
    <t>k41-Cc or TIRZ</t>
  </si>
  <si>
    <t>If/and function for both conditions</t>
  </si>
  <si>
    <t>if function for developments within tract</t>
  </si>
  <si>
    <t>unrestricted unit percentage</t>
  </si>
  <si>
    <t>restricted unit percentage</t>
  </si>
  <si>
    <t>Kashmere Gardens</t>
  </si>
  <si>
    <t>Magnolia Park- Manchester</t>
  </si>
  <si>
    <t>Alief-Westwood</t>
  </si>
  <si>
    <t>Sunnyside</t>
  </si>
  <si>
    <t xml:space="preserve">Fort Bend </t>
  </si>
  <si>
    <t>Cost Allocation Chart</t>
  </si>
  <si>
    <t>Sources and Uses of Funds</t>
  </si>
  <si>
    <t>Column to be deleted ( for display purpose only</t>
  </si>
  <si>
    <t>USES OF FUNDS</t>
  </si>
  <si>
    <t>Total Cost</t>
  </si>
  <si>
    <t>Developer financing</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</si>
  <si>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</si>
  <si>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</si>
  <si>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</si>
  <si>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</si>
  <si>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</si>
  <si>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</si>
  <si>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</si>
  <si>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</si>
  <si>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</si>
  <si>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</si>
  <si>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</si>
  <si>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</si>
  <si>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</si>
  <si>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</si>
  <si>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</si>
  <si>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</si>
  <si>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</si>
  <si>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</si>
  <si>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</si>
  <si>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</si>
  <si>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</si>
  <si>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</si>
  <si>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</si>
  <si>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</si>
  <si>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</si>
  <si>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</si>
  <si>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</si>
  <si>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</si>
  <si>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</si>
  <si>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</si>
  <si>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</si>
  <si>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</si>
  <si>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</si>
  <si>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</si>
  <si>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</si>
  <si>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</si>
  <si>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</si>
  <si>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</si>
  <si>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</si>
  <si>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</si>
  <si>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</si>
  <si>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</si>
  <si>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</si>
  <si>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</si>
  <si>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</si>
  <si>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</si>
  <si>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</si>
  <si>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</si>
  <si>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</si>
  <si>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</si>
  <si>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</si>
  <si>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</si>
  <si>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</si>
  <si>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</si>
  <si>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</si>
  <si>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</si>
  <si>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</si>
  <si>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</si>
  <si>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</si>
  <si>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</si>
  <si>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</si>
  <si>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</si>
  <si>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</si>
  <si>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</si>
  <si>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</si>
  <si>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</si>
  <si>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</si>
  <si>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</si>
  <si>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</si>
  <si>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</si>
  <si>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</si>
  <si>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</si>
  <si>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</si>
  <si>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</si>
  <si>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</si>
  <si>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</si>
  <si>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</si>
  <si>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</si>
  <si>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</si>
  <si>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</si>
  <si>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</si>
  <si>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</si>
  <si>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</si>
  <si>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</si>
  <si>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Amount</t>
  </si>
  <si>
    <t>Type</t>
  </si>
  <si>
    <t>Investor</t>
  </si>
  <si>
    <t>Terms</t>
  </si>
  <si>
    <t xml:space="preserve">Placed in Service </t>
  </si>
  <si>
    <t>Other Suborndiante Sources</t>
  </si>
  <si>
    <t>Agency</t>
  </si>
  <si>
    <t>Commitment Verified?</t>
  </si>
  <si>
    <t>Terms of Financing</t>
  </si>
  <si>
    <t>Funding Terms</t>
  </si>
  <si>
    <t>Project Uses</t>
  </si>
  <si>
    <t>Cost Item</t>
  </si>
  <si>
    <t>Eligible Cost</t>
  </si>
  <si>
    <t>Source</t>
  </si>
  <si>
    <t>Notes</t>
  </si>
  <si>
    <t>Acquisition</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</si>
  <si>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</si>
  <si>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</si>
  <si>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</si>
  <si>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</si>
  <si>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</si>
  <si>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</si>
  <si>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</si>
  <si>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</si>
  <si>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</si>
  <si>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</si>
  <si>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</si>
  <si>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</si>
  <si>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</si>
  <si>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</si>
  <si>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r>
      <t>Concerted Revitalization Area Tie Breakers</t>
    </r>
    <r>
      <rPr>
        <sz val="14"/>
        <color theme="1"/>
        <rFont val="Arial Black"/>
        <family val="2"/>
      </rPr>
      <t>.  HCDD may only provide one resolution explicitly identifying a development as contributing more than any other development towards the revitalization efforts taking place in Concerted Revitalization Areas (CRA) (individually a “</t>
    </r>
    <r>
      <rPr>
        <b/>
        <sz val="14"/>
        <color theme="1"/>
        <rFont val="Arial Black"/>
        <family val="2"/>
      </rPr>
      <t>Priority Resolution</t>
    </r>
    <r>
      <rPr>
        <sz val="14"/>
        <color theme="1"/>
        <rFont val="Arial Black"/>
        <family val="2"/>
      </rPr>
      <t>”).  If multiple applications compete within a CRA, HCDD will evaluate several factors in making their determination as to which application will receive a Priority Resolution.  These factors are not listed in any order and will be reviewed on a combined basis.</t>
    </r>
  </si>
  <si>
    <t xml:space="preserve">·         Placement of an onsite resident service coordinator </t>
  </si>
  <si>
    <r>
      <t xml:space="preserve">Requests for Resolutions of Support in the 2020 9% application round will undergo the following evaluation. Each request must meet Minimum Standards to qualify for an award. Applications must meet a total of </t>
    </r>
    <r>
      <rPr>
        <b/>
        <sz val="14"/>
        <color rgb="FFFF0000"/>
        <rFont val="Arial Black"/>
        <family val="2"/>
      </rPr>
      <t>10 points</t>
    </r>
    <r>
      <rPr>
        <sz val="14"/>
        <color theme="1"/>
        <rFont val="Arial Black"/>
        <family val="2"/>
      </rPr>
      <t xml:space="preserve"> to receive a Resolution of Support.  </t>
    </r>
  </si>
  <si>
    <r>
      <t xml:space="preserve">Sites located within recognized boundaries the boundaries of a Complete Community or TIRZ. Sites located in overlaying areas of a Complete Community or TIRZ will not receive combined points.  </t>
    </r>
    <r>
      <rPr>
        <b/>
        <sz val="14"/>
        <color theme="1"/>
        <rFont val="Arial Black"/>
        <family val="2"/>
      </rPr>
      <t xml:space="preserve"> – </t>
    </r>
    <r>
      <rPr>
        <b/>
        <sz val="14"/>
        <color rgb="FFFF0000"/>
        <rFont val="Arial Black"/>
        <family val="2"/>
      </rPr>
      <t xml:space="preserve">2 points  </t>
    </r>
  </si>
  <si>
    <r>
      <t xml:space="preserve">Sites located within an underserved area described as the following:
i.	within a census tract that has no other affordable housing development funded with HTC – </t>
    </r>
    <r>
      <rPr>
        <b/>
        <sz val="14"/>
        <color rgb="FFFF0000"/>
        <rFont val="Arial Black"/>
        <family val="2"/>
      </rPr>
      <t xml:space="preserve">1 point </t>
    </r>
    <r>
      <rPr>
        <sz val="14"/>
        <color theme="1"/>
        <rFont val="Arial Black"/>
        <family val="2"/>
      </rPr>
      <t xml:space="preserve">
ii.	within a census tract if the contiguous census tracts do not have any affordable housing developments funded with HTC that is less than 15-year old (2004 or after) –</t>
    </r>
    <r>
      <rPr>
        <b/>
        <sz val="14"/>
        <color theme="1"/>
        <rFont val="Arial Black"/>
        <family val="2"/>
      </rPr>
      <t xml:space="preserve"> </t>
    </r>
    <r>
      <rPr>
        <b/>
        <sz val="14"/>
        <color rgb="FFFF0000"/>
        <rFont val="Arial Black"/>
        <family val="2"/>
      </rPr>
      <t xml:space="preserve">2 points </t>
    </r>
  </si>
  <si>
    <r>
      <t xml:space="preserve">Sites that that promote access to mass transportations options described as the following:
i.	Sites located within a ¼ mile of any public transportation stop – </t>
    </r>
    <r>
      <rPr>
        <b/>
        <sz val="14"/>
        <color rgb="FFFF0000"/>
        <rFont val="Arial Black"/>
        <family val="2"/>
      </rPr>
      <t>1 point</t>
    </r>
    <r>
      <rPr>
        <sz val="14"/>
        <color theme="1"/>
        <rFont val="Arial Black"/>
        <family val="2"/>
      </rPr>
      <t xml:space="preserve">
ii.	Sites located within a ¼ mile to high frequency public transportation stop. High frequency transit service is defined as service arriving every 15 minutes on average from 6 am to 8 p.m. seven days a week – </t>
    </r>
    <r>
      <rPr>
        <b/>
        <sz val="14"/>
        <color rgb="FFFF0000"/>
        <rFont val="Arial Black"/>
        <family val="2"/>
      </rPr>
      <t>2 points</t>
    </r>
  </si>
  <si>
    <r>
      <t xml:space="preserve">Sites with reduced poverty concentration less than 20% - </t>
    </r>
    <r>
      <rPr>
        <b/>
        <sz val="14"/>
        <color rgb="FFFF0000"/>
        <rFont val="Arial Black"/>
        <family val="2"/>
      </rPr>
      <t>1 point</t>
    </r>
  </si>
  <si>
    <r>
      <t xml:space="preserve">Sites zoned to and A or B rated school based on the most recent Texas Education Agency rankings. 
i.	Elementary School – </t>
    </r>
    <r>
      <rPr>
        <sz val="14"/>
        <color rgb="FFFF0000"/>
        <rFont val="Arial Black"/>
        <family val="2"/>
      </rPr>
      <t>2 points</t>
    </r>
    <r>
      <rPr>
        <sz val="14"/>
        <color theme="1"/>
        <rFont val="Arial Black"/>
        <family val="2"/>
      </rPr>
      <t xml:space="preserve">
ii.	Middle School – </t>
    </r>
    <r>
      <rPr>
        <sz val="14"/>
        <color rgb="FFFF0000"/>
        <rFont val="Arial Black"/>
        <family val="2"/>
      </rPr>
      <t>2 points</t>
    </r>
    <r>
      <rPr>
        <sz val="14"/>
        <color theme="1"/>
        <rFont val="Arial Black"/>
        <family val="2"/>
      </rPr>
      <t xml:space="preserve">
iii.	High School – </t>
    </r>
    <r>
      <rPr>
        <sz val="14"/>
        <color rgb="FFFF0000"/>
        <rFont val="Arial Black"/>
        <family val="2"/>
      </rPr>
      <t>2 points</t>
    </r>
  </si>
  <si>
    <r>
      <t xml:space="preserve">Developments which promote a mixed income composition whereas:
i.	 A minimum of 10% of the units to be unrestricted - </t>
    </r>
    <r>
      <rPr>
        <sz val="14"/>
        <color rgb="FFFF0000"/>
        <rFont val="Arial Black"/>
        <family val="2"/>
      </rPr>
      <t>1 point</t>
    </r>
    <r>
      <rPr>
        <sz val="14"/>
        <color theme="1"/>
        <rFont val="Arial Black"/>
        <family val="2"/>
      </rPr>
      <t xml:space="preserve">
ii.	A minimum of 20% of the units to be unrestricted - </t>
    </r>
    <r>
      <rPr>
        <sz val="14"/>
        <color rgb="FFFF0000"/>
        <rFont val="Arial Black"/>
        <family val="2"/>
      </rPr>
      <t>2 points</t>
    </r>
  </si>
  <si>
    <r>
      <t xml:space="preserve">Proposals which to renovate or reconstruct existing rental housing – </t>
    </r>
    <r>
      <rPr>
        <sz val="14"/>
        <color rgb="FFFF0000"/>
        <rFont val="Arial Black"/>
        <family val="2"/>
      </rPr>
      <t xml:space="preserve">1 point </t>
    </r>
  </si>
  <si>
    <r>
      <t xml:space="preserve">Developments that offer neighborhood beautification efforts and resiliency features. HCDD will require applicants to certify in a letter to HCDD that they agree to implement any features elected below. In addition, development budgets submitted to HCDD must clearly indicate the features they are electing to install. Failure to implement these features (without prior consent form HCDD) may impact future resolutions being issued to the applicant. 
i.	Onsite material recycling - </t>
    </r>
    <r>
      <rPr>
        <sz val="14"/>
        <color rgb="FFFF0000"/>
        <rFont val="Arial Black"/>
        <family val="2"/>
      </rPr>
      <t>1 point</t>
    </r>
    <r>
      <rPr>
        <sz val="14"/>
        <color theme="1"/>
        <rFont val="Arial Black"/>
        <family val="2"/>
      </rPr>
      <t xml:space="preserve">
ii.	Building resiliency features that include – </t>
    </r>
    <r>
      <rPr>
        <sz val="14"/>
        <color rgb="FFFF0000"/>
        <rFont val="Arial Black"/>
        <family val="2"/>
      </rPr>
      <t xml:space="preserve">Up to 5 points (see appendix A) </t>
    </r>
    <r>
      <rPr>
        <sz val="14"/>
        <color theme="1"/>
        <rFont val="Arial Black"/>
        <family val="2"/>
      </rPr>
      <t xml:space="preserve">
iii.	Off-site Improvements – A documented neighborhood improvement plan of a minimum $25,000 to contribute to beautification efforts including landscaping, benches, sidewalks, park improvements, trash cans or other eligible efforts determined appropriate by the department - </t>
    </r>
    <r>
      <rPr>
        <sz val="14"/>
        <color rgb="FFFF0000"/>
        <rFont val="Arial Black"/>
        <family val="2"/>
      </rPr>
      <t>1 point</t>
    </r>
  </si>
  <si>
    <r>
      <t xml:space="preserve">Written documentation of community support that the applicant has sought, received and implemented (if needed) views and recommendations, regarding the proposed project, from locally organized groups formed to primarily serve the interest of the proposed neighborhood. Letters of support will not be accepted from organizations directly affiliated with the project. 
i.	Documentation of support from neighborhood-based associations (civic associations, super neighborhoods etc.), elected officials - </t>
    </r>
    <r>
      <rPr>
        <sz val="14"/>
        <color rgb="FFFF0000"/>
        <rFont val="Arial Black"/>
        <family val="2"/>
      </rPr>
      <t>1 point</t>
    </r>
  </si>
  <si>
    <t>·         Mixed income composition of the development. HCDD will prioritize developments with a higher concentration of unrestricted market rate units.</t>
  </si>
  <si>
    <t>Project Name:</t>
  </si>
  <si>
    <t>Developer  Name:</t>
  </si>
  <si>
    <t>SUMMARY SOURCES AND USES OF FUNDS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</si>
  <si>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</si>
  <si>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</si>
  <si>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</si>
  <si>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Interest Rate</t>
  </si>
  <si>
    <t>Amortization</t>
  </si>
  <si>
    <t>Term</t>
  </si>
  <si>
    <t>Timing of contribution</t>
  </si>
  <si>
    <t>Source of Financing</t>
  </si>
  <si>
    <t>Lien Position</t>
  </si>
  <si>
    <t>Status</t>
  </si>
  <si>
    <t>Payment Obligation</t>
  </si>
  <si>
    <t>HCDD</t>
  </si>
  <si>
    <t>Pending</t>
  </si>
  <si>
    <t>Soft Debt</t>
  </si>
  <si>
    <t>Conventional Loan</t>
  </si>
  <si>
    <t xml:space="preserve">LIHTC Syndication Proceeds </t>
  </si>
  <si>
    <t xml:space="preserve">Historic Tax Credit Syndication Proceeds </t>
  </si>
  <si>
    <t>Other Federal Loan or Grant (non HCDD)</t>
  </si>
  <si>
    <t>Private Loan or Grant</t>
  </si>
  <si>
    <t>Cash Equity</t>
  </si>
  <si>
    <t>In-Kind Equity/Deferred Developer Fee</t>
  </si>
  <si>
    <t xml:space="preserve">Other (specify): </t>
  </si>
  <si>
    <t>Other (specify):</t>
  </si>
  <si>
    <t>TOTAL SOURCES OF FUNDS</t>
  </si>
  <si>
    <t>Use #</t>
  </si>
  <si>
    <t>Development Costs</t>
  </si>
  <si>
    <t>HCDD CDBG DR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</si>
  <si>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</si>
  <si>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</si>
  <si>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</si>
  <si>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Meets HCDD Flood Zone Standards (located outside of 100 year floodplain)</t>
  </si>
  <si>
    <t>School matrix</t>
  </si>
  <si>
    <t>Elementary school rated A or B by Texas Education Agency</t>
  </si>
  <si>
    <t>Middle school rated A or B by Texas Education Agency</t>
  </si>
  <si>
    <t>High school rated A or B by Texas Education Agency</t>
  </si>
  <si>
    <t>Scoring</t>
  </si>
  <si>
    <t>k38-CC or TIRZ</t>
  </si>
  <si>
    <t xml:space="preserve">k40- </t>
  </si>
  <si>
    <t>2i</t>
  </si>
  <si>
    <t>2ii</t>
  </si>
  <si>
    <t>3i</t>
  </si>
  <si>
    <t>3ii</t>
  </si>
  <si>
    <t>5i</t>
  </si>
  <si>
    <t>5ii</t>
  </si>
  <si>
    <t>5iii</t>
  </si>
  <si>
    <t>6i</t>
  </si>
  <si>
    <t>6ii</t>
  </si>
  <si>
    <t>8i</t>
  </si>
  <si>
    <t>8ii</t>
  </si>
  <si>
    <t>8iii</t>
  </si>
  <si>
    <r>
      <rPr>
        <b/>
        <sz val="12"/>
        <color rgb="FFFF0000"/>
        <rFont val="Calibri"/>
        <family val="2"/>
        <scheme val="minor"/>
      </rPr>
      <t>Please fill in ALL</t>
    </r>
    <r>
      <rPr>
        <b/>
        <sz val="12"/>
        <color rgb="FF0070C0"/>
        <rFont val="Calibri"/>
        <family val="2"/>
        <scheme val="minor"/>
      </rPr>
      <t xml:space="preserve"> Blue</t>
    </r>
    <r>
      <rPr>
        <b/>
        <sz val="12"/>
        <color rgb="FFFF0000"/>
        <rFont val="Calibri"/>
        <family val="2"/>
        <scheme val="minor"/>
      </rPr>
      <t xml:space="preserve"> Cells </t>
    </r>
  </si>
  <si>
    <t>Multifamily Resilience Checklist</t>
  </si>
  <si>
    <t>Cost</t>
  </si>
  <si>
    <t>Point Value</t>
  </si>
  <si>
    <t>https://www.enterprisecommunity.org/download?fid=2154&amp;nid=4325</t>
  </si>
  <si>
    <t>Protection</t>
  </si>
  <si>
    <t>Wet Floodproofing</t>
  </si>
  <si>
    <t>$$ - $$$</t>
  </si>
  <si>
    <t>Details can be found at link above</t>
  </si>
  <si>
    <t xml:space="preserve">Dry Floodproofing </t>
  </si>
  <si>
    <t xml:space="preserve">Site Perimeter Floodproofing </t>
  </si>
  <si>
    <t xml:space="preserve">Resilient Elevator modifications </t>
  </si>
  <si>
    <t>Backwater Valves</t>
  </si>
  <si>
    <t>$</t>
  </si>
  <si>
    <t>Valves that allow waste water to flow out and close if the flow is reversed</t>
  </si>
  <si>
    <t>Backwater valves are installed where the wastewater pipe exits the building, so sewage only flows outward. Valves have a hinged flapper that remains open to allow outward flow, but seals tightly if there is backpressure.</t>
  </si>
  <si>
    <t>Adaptation</t>
  </si>
  <si>
    <t>Envelope Efficiency</t>
  </si>
  <si>
    <t>$$$ - $$$$</t>
  </si>
  <si>
    <t>Elevated Equipment</t>
  </si>
  <si>
    <t>Elevate critical equipment in place or moved to higher floors, the roof, or outdoor platforms</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</si>
  <si>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</si>
  <si>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Elevated Living Space</t>
  </si>
  <si>
    <t>Utilize floors below the DFE for non-residential purposes</t>
  </si>
  <si>
    <t xml:space="preserve">Eliminating living spaces and mechanical systems below the BFE can be incorporated with wet floodproofing measures (See Strategy: Wet floodproofing). </t>
  </si>
  <si>
    <t>Surface Stormwater Management</t>
  </si>
  <si>
    <t>Window Shading</t>
  </si>
  <si>
    <t>Site Orientation</t>
  </si>
  <si>
    <t>Cool Roofs</t>
  </si>
  <si>
    <t>$$</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</si>
  <si>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</si>
  <si>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</si>
  <si>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</si>
  <si>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Back up measures</t>
  </si>
  <si>
    <t>Maintaining Backup Power to Critical Systems</t>
  </si>
  <si>
    <t>Emergency Lighting</t>
  </si>
  <si>
    <t>$ - $$</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</si>
  <si>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</si>
  <si>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</si>
  <si>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</si>
  <si>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Community</t>
  </si>
  <si>
    <t>Building Community Ties</t>
  </si>
  <si>
    <t>Creating Community Resilience Spaces</t>
  </si>
  <si>
    <t>Developing an Emergency Management Manual</t>
  </si>
  <si>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</si>
  <si>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</si>
  <si>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</si>
  <si>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 xml:space="preserve">Green Building Standard </t>
  </si>
  <si>
    <t>Energy Star</t>
  </si>
  <si>
    <t>www.energystar.gov</t>
  </si>
  <si>
    <t>The Development must incorporate all mandatory and optional items applicable to the construction type- Certified Homes or Multifamily High-Rise</t>
  </si>
  <si>
    <t>Enterprise Green Communities</t>
  </si>
  <si>
    <t>www.greencommunitiesonline.org</t>
  </si>
  <si>
    <t>The Development must incorporate all mandatory and optional items applicable to the construction type (i.e. New Construction, Rehabilitation, etc.) as provided in the most recent version of the Enterprise Green Communities Criteria.</t>
  </si>
  <si>
    <t>LEED</t>
  </si>
  <si>
    <t>https://new.usgbc.org/leed</t>
  </si>
  <si>
    <t>The Development must incorporate, at a minimum, all of the applicable criteria necessary to obtain ONE OF THE FOLLOWING LEED Certifications(If Gold is identified then 3 points are awarded)</t>
  </si>
  <si>
    <t>+1</t>
  </si>
  <si>
    <t>CERTIFIED</t>
  </si>
  <si>
    <t>+2</t>
  </si>
  <si>
    <t>SILVER</t>
  </si>
  <si>
    <t>+3</t>
  </si>
  <si>
    <t>GOLD</t>
  </si>
  <si>
    <t>+4</t>
  </si>
  <si>
    <t>PLATINUM</t>
  </si>
  <si>
    <t>ICC-700 National Green Building Standard</t>
  </si>
  <si>
    <t>www.iccsafe.org</t>
  </si>
  <si>
    <t>The Development must incorporate, at a minimum, all of the applicable criteria necessary to obtain ONE OF THE FOLLOWING NGBS Green Certifications (If Gold is identified then 3 points are awarded)</t>
  </si>
  <si>
    <t>BRONZE</t>
  </si>
  <si>
    <t>EMERALD</t>
  </si>
  <si>
    <t>Solar</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</si>
  <si>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</si>
  <si>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</si>
  <si>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</si>
  <si>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Solar  Panel Installation</t>
  </si>
  <si>
    <t xml:space="preserve">Installation of solar panels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</si>
  <si>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</si>
  <si>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</si>
  <si>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Electric Vehicles</t>
  </si>
  <si>
    <t xml:space="preserve">Elctric Vehicle Charcing Station Readiness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</si>
  <si>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</si>
  <si>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</si>
  <si>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Electric Velicle Charging Stations</t>
  </si>
  <si>
    <t>Construction of EV Charging Stations</t>
  </si>
  <si>
    <t xml:space="preserve">Install EV infrastructure and at minimum two (2) charging stations for every 20 parking spaces.  </t>
  </si>
  <si>
    <t>Green Infrastructure</t>
  </si>
  <si>
    <t>Bioretention</t>
  </si>
  <si>
    <t xml:space="preserve">Some type of buffer that removes sedimentation and other contaminants from stormwater runoff. </t>
  </si>
  <si>
    <t>Green Roofs</t>
  </si>
  <si>
    <t xml:space="preserve"> Consisting of vegetation and soil, or other growing medium, planted over a waterproofing membrane that protects the top of the building from water infiltration.</t>
  </si>
  <si>
    <t>Permeable Pavement</t>
  </si>
  <si>
    <t>walking paths, parking lots, property driveways and other large surfaces to be designed to enable infiltration of stormwater runoff.</t>
  </si>
  <si>
    <t>Rainwater Harvesting</t>
  </si>
  <si>
    <t xml:space="preserve">Rainwater harvesting systems are recognized by the EPA as a Low Impact Development (LID) technique for stormwater management. </t>
  </si>
  <si>
    <t>Soil Amendments</t>
  </si>
  <si>
    <t xml:space="preserve">Adding a material such as Loam to a soil improves its physical properties, such as water retention, permeability, water infiltration, drainage, aeration and structure. </t>
  </si>
  <si>
    <t>Urban Forestry</t>
  </si>
  <si>
    <t xml:space="preserve"> Ecosystems that provide critical benefits to people and wildlife. Urban forests help to filter air and water, control storm water, conserve energy, and provide animal habitat and shade.</t>
  </si>
  <si>
    <t xml:space="preserve">Vegetated Filter Strips </t>
  </si>
  <si>
    <t>Land areas of either planted or indigenous vegetation, situated between a potential pollutant-source area and a surface-water body that receives runoff.</t>
  </si>
  <si>
    <t>Texas Financial incentives for multifamily housing developers and owner (2020)</t>
  </si>
  <si>
    <t xml:space="preserve">1. Weatherization Assistance Program (WAP) – Texas </t>
  </si>
  <si>
    <t>WAP is designed to help low income customers control their energy costs through installation of  weatherization materials and education. The program goal is to reduce the energy cost burden of low-income households through energy efficiency. Energy audit (a review of your home's energy efficiency, which identifies where air leaks may be occurring, inefficient appliances, etc.)</t>
  </si>
  <si>
    <t>• Installation of weatherization measures to increase energy efficiency of a home (structure must be able to benefit from being weatherized)</t>
  </si>
  <si>
    <t>• The weatherization work consists of caulking; weather-stripping; adding ceiling, wall, and floor insulation; patching holes in the building envelope; duct work, and tune-up, repair or replacement of energy inefficient heating and cooling systems.</t>
  </si>
  <si>
    <t>https://www.tdhca.state.tx.us/community-affairs/wap/index.htm</t>
  </si>
  <si>
    <t>2. Federal Income Tax Credits and Other Incentives for Energy Efficiency</t>
  </si>
  <si>
    <t>The tax credits for residential renewable energy products are still available through December 31, 2021. Renewable energy tax credits for fuel cells, solar thermal, solar photovoltaic, small wind turbines, and geothermal heat pumps now feature a gradual step down in the credit value, the same as those for solar energy systems. In 2020: Owners of new residential and commercial solar can deduct 26 percent of the cost of the system from their taxes.</t>
  </si>
  <si>
    <t>https://www.energystar.gov/about/federal_tax_credits/federal_tax_credit_archives/tax_credits_home_builders</t>
  </si>
  <si>
    <t>3. Fannie Mae Green Initiative- Loan Program</t>
  </si>
  <si>
    <t>Description: The Green Rewards product feature, launched in 2015, provides up to an additional 5% of loan proceeds by including up to 50% of projected energy and water savings in the loan underwriting. The Green Preservation Plus program, launched in 2011, provides additional loan proceeds to Multifamily Affordable Housing (MAH) properties by allowing up to an 85% Loan-to-Value (LTV), lower Debt-Service-Credit-Ratio (DSCR) up to 5 basis points lower than standard rates, and access to property’s equity amount equal to investments in efficiency. Energy- and water-saving improvements must equal at least 5% of the original mortgage loan amount.</t>
  </si>
  <si>
    <t xml:space="preserve">https://www.fanniemae.com/multifamily/green-initiative </t>
  </si>
  <si>
    <t>4. Houston Utility CenterPoint Energy Multifamily Programs</t>
  </si>
  <si>
    <t xml:space="preserve">These programs provide incentives for implementing energy efficient projects that result in peak demand reduction. Incentives, which vary by program and measure type, are awarded based on verified peak electric demand and energy reduction upon completion of project(s). </t>
  </si>
  <si>
    <t>• Multi-Family Direct Install Program
Multi-Family Direct Install Program provides existing affordable-housing properties access to energy efficiency updates at no cost to the developer, property owner or tenants.</t>
  </si>
  <si>
    <t>• Multi-Family High Efficiency New Construction Program
Multi-Family High Efficiency New Construction Program promotes construction and certification of new ENERGY STAR® low-rise multi-family developments by providing incentives and assistance to Developers and HERS raters.</t>
  </si>
  <si>
    <t>• Multi-Family Water and Space Heating Program
Multi-Family Water and Space Heating benefits multi-family developers who install non-electric water heating systems in multifamily projects.</t>
  </si>
  <si>
    <t>https://www.centerpointenergy.com/en-us/business/save-energy-money/electric-efficiency-programs/for-builders-developers?sa=ho</t>
  </si>
  <si>
    <t>5. PACE Financing (Local Option - Contractual Assessments for Energy Efficient Improvements)</t>
  </si>
  <si>
    <t>: Property-Assessed Clean Energy (PACE) financing effectively allows property owners to borrow money to pay for energy improvements. The amount borrowed is typically repaid via a special assessment on the property over a period of years. Texas has authorized local governments to establish such programs, as described below. (Not all local governments in Texas offer PACE financing; contact your local government to find out if it has established a PACE financing program.)</t>
  </si>
  <si>
    <t xml:space="preserve">https://www.texaspaceauthority.org/ </t>
  </si>
  <si>
    <t>K43- public transport</t>
  </si>
  <si>
    <t>K44- public transport proximity</t>
  </si>
  <si>
    <t xml:space="preserve">Sites with reduced poverty concentration less than 20% </t>
  </si>
  <si>
    <t xml:space="preserve"> Developments which promote a mixed income composition whereas:</t>
  </si>
  <si>
    <t>k45- poverty concentration</t>
  </si>
  <si>
    <t>Poverty %</t>
  </si>
  <si>
    <t>Comm supp</t>
  </si>
  <si>
    <t xml:space="preserve">Onsite Material Recycling </t>
  </si>
  <si>
    <t>Recycling</t>
  </si>
  <si>
    <t xml:space="preserve">Developments that offer neighborhood beautification efforts and resiliency features. </t>
  </si>
  <si>
    <t>Building resiliency features (must fill out MF Building Resilience Standard tab)</t>
  </si>
  <si>
    <t xml:space="preserve">A documented neighborhood improvement plan of a minimum $25,000 to contribute to beautification efforts including landscaping, benches, sidewalks, park improvements, trash cans or other eligible efforts determined appropriate by the department </t>
  </si>
  <si>
    <t>MF building std</t>
  </si>
  <si>
    <t>beautification efforts</t>
  </si>
  <si>
    <t>Is this project a renovation or a reconstuction of an existing housing development?</t>
  </si>
  <si>
    <t>recon/rehab</t>
  </si>
  <si>
    <t>Rehabilitation/ Reconstruction</t>
  </si>
  <si>
    <t>ele</t>
  </si>
  <si>
    <t>mid</t>
  </si>
  <si>
    <t>high</t>
  </si>
  <si>
    <t>total</t>
  </si>
  <si>
    <t xml:space="preserve">Will be Included in Development </t>
  </si>
  <si>
    <t>Please Print and Sign Form</t>
  </si>
  <si>
    <t>i)    Location within Complete Community or Tax Increment Reinvestment Zone</t>
  </si>
  <si>
    <t>iI)    Any other government supported affordable housing, including those with Housing Tax Credits within the census tract of the application site and surrounding census tracts</t>
  </si>
  <si>
    <t>i) Location within Complete Community  or Identified Concerted Revitalization area</t>
  </si>
  <si>
    <t xml:space="preserve">ii) Any other government supported affordable housing, including those with Housing Tax Credits within the census tract of the application site and surrounding census tracts </t>
  </si>
  <si>
    <t>iii) High frequency or standard service public transportation stop</t>
  </si>
  <si>
    <t xml:space="preserve">ii) Building resiliency features </t>
  </si>
  <si>
    <t xml:space="preserve">iii) Off-site Improvements – A documented neighborhood improvement plan of a minimum $25,000 to contribute to beautification efforts including landscaping, benches, sidewalks, park improvements, trash cans or other eligible efforts determined appropriate by the department </t>
  </si>
  <si>
    <t xml:space="preserve"> Attach a location map that indicates the subject site and the following criteria. Multiple maps may be submitted if necessary:</t>
  </si>
  <si>
    <t>Senior Debt</t>
  </si>
  <si>
    <t>LIHTC</t>
  </si>
  <si>
    <t>COH-CDBG-DR*</t>
  </si>
  <si>
    <t>Request from HCDD*</t>
  </si>
  <si>
    <t xml:space="preserve">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  *Note that as of this date, HCDD does not intend to release a NOFA to subsidize transactions in the 2021 9% HTC round. </t>
  </si>
  <si>
    <r>
      <t xml:space="preserve">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 </t>
    </r>
    <r>
      <rPr>
        <b/>
        <i/>
        <sz val="11"/>
        <color rgb="FF0070C0"/>
        <rFont val="Arial"/>
        <family val="2"/>
      </rPr>
      <t xml:space="preserve">*Note that as of this date, HCDD does not intend to release a NOFA to subsidize transactions in the 2021 9% HTC round. </t>
    </r>
  </si>
  <si>
    <t>The project is located in a census tract with no other LIHTC projects in the same tract</t>
  </si>
  <si>
    <r>
      <t xml:space="preserve">The project is located in a census tract with no other LIHTC projects in the same tract, and no other LIHTC projects in contiguous census tracts </t>
    </r>
    <r>
      <rPr>
        <b/>
        <sz val="12"/>
        <color rgb="FFFF0000"/>
        <rFont val="Arial Rounded MT Bold"/>
        <family val="2"/>
      </rPr>
      <t>(if true select YES to both QUESTION 2i and 2ii)</t>
    </r>
  </si>
  <si>
    <r>
      <t xml:space="preserve">Sites located within a ¼ mile to high frequency public transportation stop. High frequency transit service is defined as service arriving every 15 minutes on average from 6 am to 8 p.m. seven days a week </t>
    </r>
    <r>
      <rPr>
        <b/>
        <sz val="12"/>
        <color rgb="FFFF0000"/>
        <rFont val="Arial Rounded MT Bold"/>
        <family val="2"/>
      </rPr>
      <t xml:space="preserve">(if true select YES to both QUESTION 3i and 3ii) </t>
    </r>
  </si>
  <si>
    <r>
      <t xml:space="preserve">Describe all sources of funds and total uses of funds. Information must be consistent with the Development Cost Schedule. Where funds such as tax credits, loan guarantees, bonds are used, only the proceeds going into the development should be identified so that "sources" match "uses." </t>
    </r>
    <r>
      <rPr>
        <i/>
        <sz val="10"/>
        <color rgb="FFFF0000"/>
        <rFont val="Times New Roman"/>
        <family val="1"/>
      </rPr>
      <t xml:space="preserve"> </t>
    </r>
    <r>
      <rPr>
        <b/>
        <i/>
        <sz val="10"/>
        <color rgb="FFFF0000"/>
        <rFont val="Times New Roman"/>
        <family val="1"/>
      </rPr>
      <t xml:space="preserve">*Note that as of this date, HCDD does not intend to release a NOFA to subsidize transactions in the 2021 9% HTC round. </t>
    </r>
  </si>
  <si>
    <t>https://houstontx.gov/housing/multifamily.html</t>
  </si>
  <si>
    <r>
      <t xml:space="preserve">Attach letter on applicant's letterhead who agree to implement any features elected below. In addition, development budgets submitted to HCDD must clearly indicate the features they are electing to install. </t>
    </r>
    <r>
      <rPr>
        <b/>
        <sz val="12"/>
        <color theme="1"/>
        <rFont val="Arial"/>
        <family val="2"/>
      </rPr>
      <t xml:space="preserve">Failure to implement these features (without prior consent from HCDD) may impact future resolutions being issued to the applicant. </t>
    </r>
  </si>
  <si>
    <t>i) Onsite material recycling</t>
  </si>
  <si>
    <r>
      <t>E.</t>
    </r>
    <r>
      <rPr>
        <b/>
        <sz val="12"/>
        <color theme="1"/>
        <rFont val="Arial"/>
        <family val="2"/>
      </rPr>
      <t xml:space="preserve">      </t>
    </r>
    <r>
      <rPr>
        <sz val="12"/>
        <color theme="1"/>
        <rFont val="Arial"/>
        <family val="2"/>
      </rPr>
      <t xml:space="preserve">Attach a signed certification form </t>
    </r>
  </si>
  <si>
    <r>
      <rPr>
        <b/>
        <sz val="12"/>
        <color theme="1"/>
        <rFont val="Arial"/>
        <family val="2"/>
      </rPr>
      <t>APPLICANT MUST ATTEND ALL CITY COUNCIL MEETINGS – INCLUDING HOUSING AND COMMUNITY AFFAIRS COMMITTEE MEETINGS</t>
    </r>
    <r>
      <rPr>
        <sz val="12"/>
        <color theme="1"/>
        <rFont val="Arial"/>
        <family val="2"/>
      </rPr>
      <t xml:space="preserve"> – WHERE THESE RESOLUTIONS ARE DISCUSSED.  We will inform you, using the contact email addressess you provide on the Development Information worksheet, of the meeting dates as soon as they are determined.  Failure to attend these meetings can invalidate your request.</t>
    </r>
  </si>
  <si>
    <t xml:space="preserve">Please submit the following items: </t>
  </si>
  <si>
    <t xml:space="preserve">Attach a location map that indicates the subject sight and the following criteria. Multiple maps may be submitted if necessary.  </t>
  </si>
  <si>
    <t xml:space="preserve">Letter on applicant's letterhead who agree to implement any features elected below. In addition, development budgets submitted to HCDD must clearly indicate the features they are electing to install. Failure to implement these features (without prior consent from HCDD) may impact future resolutions being issued to the applicant. </t>
  </si>
  <si>
    <t>iii)      Attach all demonstration of community support that the applicant has sought, received and implemented (if needed) views and recommendations from members of the community regarding the proposed development.</t>
  </si>
  <si>
    <t>iii)   High frequency or standard service public transportation stop including route schedule</t>
  </si>
  <si>
    <t>ii)      Census tract map with development site identified</t>
  </si>
  <si>
    <t>Review the Housing and Community Development Department's Tax Credit Resolution Guidelines and complete and submit the Request for Support Form and self-score on the HCDD website at:  https://houstontx.gov/housing/multifamily.html in the Multifamily Development section. Please note that the Resolution will include the entity name you put on this application.  If the incorrect entity name is submitted, HCDD will not provide a corrected resolution.</t>
  </si>
  <si>
    <t>Signed certification form</t>
  </si>
  <si>
    <t xml:space="preserve">Zoned schools </t>
  </si>
  <si>
    <t xml:space="preserve">At Closing </t>
  </si>
  <si>
    <t xml:space="preserve">During Construction </t>
  </si>
  <si>
    <t>At Construction Completion</t>
  </si>
  <si>
    <t>Committed</t>
  </si>
  <si>
    <t xml:space="preserve">Hard Debt </t>
  </si>
  <si>
    <t xml:space="preserve">Soft Debt </t>
  </si>
  <si>
    <t xml:space="preserve">Grant </t>
  </si>
  <si>
    <t xml:space="preserve">Equity </t>
  </si>
  <si>
    <r>
      <t xml:space="preserve">TOTAL USES OF FUNDS </t>
    </r>
    <r>
      <rPr>
        <b/>
        <sz val="8"/>
        <rFont val="Arial"/>
        <family val="2"/>
      </rPr>
      <t>(</t>
    </r>
    <r>
      <rPr>
        <b/>
        <sz val="8"/>
        <color rgb="FFFF0000"/>
        <rFont val="Arial"/>
        <family val="2"/>
      </rPr>
      <t>complete Uses- cost allocation</t>
    </r>
    <r>
      <rPr>
        <b/>
        <sz val="8"/>
        <rFont val="Arial"/>
        <family val="2"/>
      </rPr>
      <t xml:space="preserve"> tab)</t>
    </r>
  </si>
  <si>
    <t>Proforma</t>
  </si>
  <si>
    <t>At Conversion</t>
  </si>
  <si>
    <r>
      <t xml:space="preserve">Submit all  required information by email to Juanita Moore- </t>
    </r>
    <r>
      <rPr>
        <sz val="12"/>
        <color rgb="FF0070C0"/>
        <rFont val="Arial"/>
        <family val="2"/>
      </rPr>
      <t>Juanita.Moore@houstontx.gov</t>
    </r>
  </si>
  <si>
    <t>Request for Support Resolution from City of Houston for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</si>
</sst>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0.0000%"/>
    <numFmt numFmtId="168" formatCode="_(&quot;$&quot;* #,##0_);_(&quot;$&quot;* \(#,##0\);_(&quot;$&quot;* &quot;-&quot;??_);_(@_)"/>
  </numFmts>
  <fonts count="82">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FFFFFF"/>
      <name val="Calibri"/>
      <family val="2"/>
      <scheme val="minor"/>
    </font>
    <font>
      <b/>
      <sz val="12"/>
      <color rgb="FFFF0000"/>
      <name val="Calibri"/>
      <family val="2"/>
      <scheme val="minor"/>
    </font>
    <font>
      <b/>
      <sz val="12"/>
      <color rgb="FFE04126"/>
      <name val="Calibri"/>
      <family val="2"/>
      <scheme val="minor"/>
    </font>
    <font>
      <b/>
      <sz val="14"/>
      <color rgb="FFFFFFFF"/>
      <name val="Calibri"/>
      <family val="2"/>
      <scheme val="minor"/>
    </font>
    <font>
      <b/>
      <sz val="12"/>
      <color rgb="FFFF3300"/>
      <name val="Calibri (Body)_x0000_"/>
    </font>
    <font>
      <u/>
      <sz val="11"/>
      <color theme="10"/>
      <name val="Calibri"/>
      <family val="2"/>
      <scheme val="minor"/>
    </font>
    <font>
      <b/>
      <sz val="11"/>
      <color theme="1"/>
      <name val="Calibri"/>
      <family val="2"/>
      <scheme val="minor"/>
    </font>
    <font>
      <sz val="12"/>
      <name val="Calibri"/>
      <family val="2"/>
      <scheme val="minor"/>
    </font>
    <font>
      <sz val="11"/>
      <color theme="0"/>
      <name val="Calibri"/>
      <family val="2"/>
      <scheme val="minor"/>
    </font>
    <font>
      <sz val="11"/>
      <name val="Calibri"/>
      <family val="2"/>
      <scheme val="minor"/>
    </font>
    <font>
      <b/>
      <sz val="36"/>
      <color theme="1"/>
      <name val="Calibri"/>
      <family val="2"/>
      <scheme val="minor"/>
    </font>
    <font>
      <b/>
      <sz val="14"/>
      <color theme="1"/>
      <name val="Calibri"/>
      <family val="2"/>
      <scheme val="minor"/>
    </font>
    <font>
      <b/>
      <sz val="22"/>
      <name val="Calibri"/>
      <family val="2"/>
      <scheme val="minor"/>
    </font>
    <font>
      <b/>
      <i/>
      <sz val="11"/>
      <color rgb="FFFF0000"/>
      <name val="Calibri"/>
      <family val="2"/>
      <scheme val="minor"/>
    </font>
    <font>
      <b/>
      <sz val="14"/>
      <name val="Calibri Light"/>
      <family val="1"/>
      <scheme val="major"/>
    </font>
    <font>
      <b/>
      <sz val="12"/>
      <color theme="1"/>
      <name val="Arial"/>
      <family val="2"/>
    </font>
    <font>
      <sz val="12"/>
      <color theme="1"/>
      <name val="Arial"/>
      <family val="2"/>
    </font>
    <font>
      <b/>
      <sz val="26"/>
      <name val="Arial Black"/>
      <family val="2"/>
    </font>
    <font>
      <sz val="11"/>
      <color theme="1"/>
      <name val="Arial"/>
      <family val="2"/>
    </font>
    <font>
      <b/>
      <sz val="26"/>
      <name val="Arial"/>
      <family val="2"/>
    </font>
    <font>
      <u/>
      <sz val="12"/>
      <color theme="10"/>
      <name val="Arial"/>
      <family val="2"/>
    </font>
    <font>
      <sz val="12"/>
      <color rgb="FFFF0000"/>
      <name val="Arial"/>
      <family val="2"/>
    </font>
    <font>
      <sz val="10"/>
      <name val="Arial"/>
      <family val="2"/>
    </font>
    <font>
      <sz val="14"/>
      <color rgb="FFFF0000"/>
      <name val="Arial"/>
      <family val="2"/>
    </font>
    <font>
      <sz val="11"/>
      <color rgb="FFFF0000"/>
      <name val="Calibri"/>
      <family val="2"/>
      <scheme val="minor"/>
    </font>
    <font>
      <sz val="12"/>
      <name val="Arial"/>
      <family val="2"/>
    </font>
    <font>
      <sz val="18"/>
      <color theme="1"/>
      <name val="Arial"/>
      <family val="2"/>
    </font>
    <font>
      <b/>
      <i/>
      <sz val="10"/>
      <name val="Arial"/>
      <family val="2"/>
    </font>
    <font>
      <i/>
      <sz val="10"/>
      <name val="Times New Roman"/>
      <family val="1"/>
    </font>
    <font>
      <b/>
      <sz val="10"/>
      <name val="Times New Roman"/>
      <family val="1"/>
    </font>
    <font>
      <b/>
      <sz val="10"/>
      <color rgb="FFFF0000"/>
      <name val="Times New Roman"/>
      <family val="1"/>
    </font>
    <font>
      <sz val="1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sz val="10"/>
      <color theme="1"/>
      <name val="Times New Roman"/>
      <family val="1"/>
    </font>
    <font>
      <b/>
      <sz val="12"/>
      <name val="Arial"/>
      <family val="2"/>
    </font>
    <font>
      <sz val="14"/>
      <color theme="1"/>
      <name val="Arial Black"/>
      <family val="2"/>
    </font>
    <font>
      <b/>
      <sz val="14"/>
      <color theme="1"/>
      <name val="Arial Black"/>
      <family val="2"/>
    </font>
    <font>
      <b/>
      <sz val="14"/>
      <color rgb="FFFF0000"/>
      <name val="Arial Black"/>
      <family val="2"/>
    </font>
    <font>
      <sz val="14"/>
      <color rgb="FFFF0000"/>
      <name val="Arial Black"/>
      <family val="2"/>
    </font>
    <font>
      <i/>
      <sz val="11"/>
      <color rgb="FF0070C0"/>
      <name val="Arial"/>
      <family val="2"/>
    </font>
    <font>
      <i/>
      <sz val="10"/>
      <color rgb="FF0070C0"/>
      <name val="Arial"/>
      <family val="2"/>
    </font>
    <font>
      <b/>
      <sz val="10"/>
      <color rgb="FF0070C0"/>
      <name val="Arial"/>
      <family val="2"/>
    </font>
    <font>
      <b/>
      <sz val="10"/>
      <name val="Arial"/>
      <family val="2"/>
    </font>
    <font>
      <b/>
      <sz val="11"/>
      <name val="Arial"/>
      <family val="2"/>
    </font>
    <font>
      <b/>
      <i/>
      <u/>
      <sz val="11"/>
      <name val="Arial"/>
      <family val="2"/>
    </font>
    <font>
      <i/>
      <sz val="10"/>
      <name val="Arial"/>
      <family val="2"/>
    </font>
    <font>
      <b/>
      <sz val="9"/>
      <name val="Arial"/>
      <family val="2"/>
    </font>
    <font>
      <sz val="10"/>
      <color rgb="FFFF0000"/>
      <name val="Arial"/>
      <family val="2"/>
    </font>
    <font>
      <b/>
      <vertAlign val="superscript"/>
      <sz val="14"/>
      <color rgb="FF0070C0"/>
      <name val="Arial"/>
      <family val="2"/>
    </font>
    <font>
      <b/>
      <i/>
      <u/>
      <sz val="10"/>
      <name val="Arial"/>
      <family val="2"/>
    </font>
    <font>
      <b/>
      <sz val="12"/>
      <color rgb="FF0070C0"/>
      <name val="Calibri"/>
      <family val="2"/>
      <scheme val="minor"/>
    </font>
    <font>
      <b/>
      <sz val="11"/>
      <color rgb="FF00B050"/>
      <name val="Calibri"/>
      <family val="2"/>
      <scheme val="minor"/>
    </font>
    <font>
      <i/>
      <sz val="11"/>
      <color theme="1"/>
      <name val="Calibri"/>
      <family val="2"/>
      <scheme val="minor"/>
    </font>
    <font>
      <b/>
      <u/>
      <sz val="11"/>
      <color theme="10"/>
      <name val="Calibri"/>
      <family val="2"/>
      <scheme val="minor"/>
    </font>
    <font>
      <b/>
      <sz val="12"/>
      <color theme="1"/>
      <name val="Bahnschrift"/>
      <family val="2"/>
    </font>
    <font>
      <b/>
      <sz val="12"/>
      <color theme="1"/>
      <name val="Arial Rounded MT Bold"/>
      <family val="2"/>
    </font>
    <font>
      <sz val="12"/>
      <color rgb="FFFF0000"/>
      <name val="Arial Rounded MT Bold"/>
      <family val="2"/>
    </font>
    <font>
      <b/>
      <sz val="13"/>
      <name val="Calibri"/>
      <family val="2"/>
      <scheme val="minor"/>
    </font>
    <font>
      <b/>
      <sz val="11"/>
      <name val="Calibri"/>
      <family val="2"/>
      <scheme val="minor"/>
    </font>
    <font>
      <b/>
      <sz val="26"/>
      <color theme="1"/>
      <name val="Arial"/>
      <family val="2"/>
    </font>
    <font>
      <b/>
      <u/>
      <sz val="11"/>
      <color theme="1"/>
      <name val="Arial"/>
      <family val="2"/>
    </font>
    <font>
      <b/>
      <sz val="11"/>
      <color theme="1"/>
      <name val="Arial"/>
      <family val="2"/>
    </font>
    <font>
      <b/>
      <i/>
      <sz val="11"/>
      <color rgb="FF0070C0"/>
      <name val="Arial"/>
      <family val="2"/>
    </font>
    <font>
      <b/>
      <sz val="12"/>
      <color rgb="FFFF0000"/>
      <name val="Arial Rounded MT Bold"/>
      <family val="2"/>
    </font>
    <font>
      <i/>
      <sz val="10"/>
      <color rgb="FFFF0000"/>
      <name val="Times New Roman"/>
      <family val="1"/>
    </font>
    <font>
      <b/>
      <i/>
      <sz val="10"/>
      <color rgb="FFFF0000"/>
      <name val="Times New Roman"/>
      <family val="1"/>
    </font>
    <font>
      <u/>
      <sz val="14"/>
      <color theme="10"/>
      <name val="Calibri"/>
      <family val="2"/>
      <scheme val="minor"/>
    </font>
    <font>
      <b/>
      <sz val="24"/>
      <color theme="1"/>
      <name val="Arial Black"/>
      <family val="2"/>
    </font>
    <font>
      <b/>
      <sz val="8"/>
      <name val="Arial"/>
      <family val="2"/>
    </font>
    <font>
      <b/>
      <sz val="8"/>
      <color rgb="FFFF0000"/>
      <name val="Arial"/>
      <family val="2"/>
    </font>
    <font>
      <sz val="12"/>
      <color rgb="FF0070C0"/>
      <name val="Arial"/>
      <family val="2"/>
    </font>
  </fonts>
  <fills count="31">
    <fill>
      <patternFill patternType="none"/>
    </fill>
    <fill>
      <patternFill patternType="gray125"/>
    </fill>
    <fill>
      <patternFill patternType="solid">
        <fgColor theme="6" tint="-0.499984740745262"/>
        <bgColor indexed="64"/>
      </patternFill>
    </fill>
    <fill>
      <patternFill patternType="solid">
        <fgColor indexed="65"/>
        <bgColor indexed="64"/>
      </patternFill>
    </fill>
    <fill>
      <patternFill patternType="solid">
        <fgColor theme="2"/>
        <bgColor indexed="64"/>
      </patternFill>
    </fill>
    <fill>
      <patternFill patternType="solid">
        <fgColor theme="8" tint="-0.24994659260841701"/>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E2EAFE"/>
        <bgColor indexed="64"/>
      </patternFill>
    </fill>
  </fills>
  <borders count="103">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top style="thin">
        <color theme="8" tint="0.39997558519241921"/>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4506668294322"/>
      </left>
      <right/>
      <top style="thin">
        <color theme="8" tint="0.39994506668294322"/>
      </top>
      <bottom style="thin">
        <color theme="8" tint="0.39997558519241921"/>
      </bottom>
      <diagonal/>
    </border>
    <border>
      <left style="thin">
        <color indexed="64"/>
      </left>
      <right/>
      <top/>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style="thin">
        <color theme="8" tint="0.39997558519241921"/>
      </right>
      <top/>
      <bottom style="thin">
        <color theme="8" tint="0.39994506668294322"/>
      </bottom>
      <diagonal/>
    </border>
    <border>
      <left/>
      <right/>
      <top style="thin">
        <color theme="8" tint="0.39994506668294322"/>
      </top>
      <bottom style="thin">
        <color indexed="64"/>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indexed="64"/>
      </top>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bottom/>
      <diagonal/>
    </border>
    <border>
      <left style="thin">
        <color theme="8" tint="0.39997558519241921"/>
      </left>
      <right/>
      <top/>
      <bottom style="thin">
        <color indexed="64"/>
      </bottom>
      <diagonal/>
    </border>
    <border>
      <left/>
      <right style="thin">
        <color indexed="64"/>
      </right>
      <top style="thin">
        <color theme="8" tint="0.39997558519241921"/>
      </top>
      <bottom style="thin">
        <color theme="8"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8" tint="0.39994506668294322"/>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
      <left style="thin">
        <color theme="8" tint="0.39997558519241921"/>
      </left>
      <right/>
      <top style="thin">
        <color indexed="64"/>
      </top>
      <bottom style="thin">
        <color theme="8" tint="0.39997558519241921"/>
      </bottom>
      <diagonal/>
    </border>
    <border>
      <left/>
      <right/>
      <top style="thin">
        <color theme="8" tint="0.39997558519241921"/>
      </top>
      <bottom style="thin">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31" fillId="0" borderId="0"/>
  </cellStyleXfs>
  <cellXfs count="442">
    <xf numFmtId="0" fontId="0" fillId="0" borderId="0" xfId="0"/>
    <xf numFmtId="0" fontId="6" fillId="3" borderId="0" xfId="0" applyFont="1" applyFill="1" applyBorder="1" applyAlignment="1" applyProtection="1">
      <alignment horizontal="left" vertical="center" indent="2"/>
    </xf>
    <xf numFmtId="0" fontId="2" fillId="3" borderId="0" xfId="0" applyFont="1" applyFill="1" applyBorder="1" applyAlignment="1" applyProtection="1">
      <alignment horizontal="left" vertical="center" indent="2"/>
    </xf>
    <xf numFmtId="0" fontId="7" fillId="3" borderId="1" xfId="0" applyFont="1" applyFill="1" applyBorder="1" applyAlignment="1" applyProtection="1">
      <alignment horizontal="left" vertical="center" wrapText="1" indent="2"/>
    </xf>
    <xf numFmtId="0" fontId="7" fillId="3" borderId="2" xfId="0" applyFont="1" applyFill="1" applyBorder="1" applyAlignment="1" applyProtection="1">
      <alignment horizontal="left" vertical="center" wrapText="1" indent="2"/>
    </xf>
    <xf numFmtId="0" fontId="7" fillId="3" borderId="5" xfId="0" applyFont="1" applyFill="1" applyBorder="1" applyAlignment="1" applyProtection="1">
      <alignment horizontal="left" vertical="center" wrapText="1" indent="2"/>
    </xf>
    <xf numFmtId="0" fontId="4" fillId="5" borderId="15" xfId="0" applyFont="1" applyFill="1" applyBorder="1" applyAlignment="1" applyProtection="1">
      <alignment horizontal="center" vertical="center"/>
    </xf>
    <xf numFmtId="9" fontId="4" fillId="5" borderId="4" xfId="3"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2" fillId="3" borderId="0" xfId="0" applyFont="1" applyFill="1" applyBorder="1" applyAlignment="1" applyProtection="1">
      <alignment horizontal="left" indent="2"/>
    </xf>
    <xf numFmtId="0" fontId="5" fillId="3" borderId="0" xfId="0" applyFont="1" applyFill="1" applyBorder="1" applyAlignment="1" applyProtection="1">
      <alignment horizontal="left" indent="2"/>
    </xf>
    <xf numFmtId="0" fontId="8" fillId="3" borderId="16"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indent="2"/>
    </xf>
    <xf numFmtId="0" fontId="12"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left" vertical="center" wrapText="1" indent="2"/>
    </xf>
    <xf numFmtId="0" fontId="9" fillId="2" borderId="10" xfId="0" applyFont="1" applyFill="1" applyBorder="1" applyAlignment="1" applyProtection="1">
      <alignment horizontal="left" vertical="center" wrapText="1" indent="2"/>
    </xf>
    <xf numFmtId="0" fontId="14" fillId="3" borderId="0" xfId="4" applyFill="1" applyBorder="1" applyAlignment="1" applyProtection="1">
      <alignment vertical="center"/>
    </xf>
    <xf numFmtId="0" fontId="8" fillId="0" borderId="0" xfId="0" applyFont="1" applyFill="1" applyBorder="1" applyAlignment="1" applyProtection="1">
      <alignment horizontal="center" vertical="center" wrapText="1"/>
    </xf>
    <xf numFmtId="0" fontId="9" fillId="7" borderId="23"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xf>
    <xf numFmtId="0" fontId="5" fillId="6" borderId="0" xfId="0" applyFont="1" applyFill="1" applyBorder="1" applyAlignment="1" applyProtection="1">
      <alignment horizontal="left" vertical="center" indent="2"/>
    </xf>
    <xf numFmtId="0" fontId="5" fillId="3" borderId="0" xfId="0" applyFont="1" applyFill="1" applyBorder="1" applyAlignment="1" applyProtection="1">
      <alignment vertical="center" wrapText="1"/>
    </xf>
    <xf numFmtId="9" fontId="4" fillId="5" borderId="4" xfId="0" applyNumberFormat="1" applyFont="1" applyFill="1" applyBorder="1" applyAlignment="1" applyProtection="1">
      <alignment horizontal="center" vertical="center"/>
    </xf>
    <xf numFmtId="0" fontId="8" fillId="6" borderId="4" xfId="0" applyFont="1" applyFill="1" applyBorder="1" applyAlignment="1" applyProtection="1">
      <alignment horizontal="left" vertical="center" wrapText="1" indent="2"/>
    </xf>
    <xf numFmtId="0" fontId="9" fillId="2" borderId="20" xfId="0" applyFont="1" applyFill="1" applyBorder="1" applyAlignment="1" applyProtection="1">
      <alignment horizontal="left" vertical="center" wrapText="1" indent="2"/>
    </xf>
    <xf numFmtId="0" fontId="1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indent="2"/>
    </xf>
    <xf numFmtId="0" fontId="0" fillId="0" borderId="0" xfId="0" applyAlignment="1">
      <alignment wrapText="1"/>
    </xf>
    <xf numFmtId="0" fontId="5" fillId="6" borderId="0" xfId="0" applyFont="1" applyFill="1" applyBorder="1" applyAlignment="1" applyProtection="1">
      <alignment horizontal="left" vertical="center" wrapText="1" indent="2"/>
    </xf>
    <xf numFmtId="0" fontId="16" fillId="4" borderId="43" xfId="0" applyFont="1" applyFill="1" applyBorder="1" applyAlignment="1" applyProtection="1">
      <alignment horizontal="center" vertical="center" wrapText="1"/>
    </xf>
    <xf numFmtId="0" fontId="8" fillId="11" borderId="14"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center" vertical="center" wrapText="1"/>
      <protection locked="0"/>
    </xf>
    <xf numFmtId="0" fontId="8" fillId="11" borderId="25" xfId="0" applyFont="1" applyFill="1" applyBorder="1" applyAlignment="1" applyProtection="1">
      <alignment horizontal="center" vertical="center" wrapText="1"/>
      <protection locked="0"/>
    </xf>
    <xf numFmtId="0" fontId="7" fillId="11" borderId="4" xfId="0" applyFont="1" applyFill="1" applyBorder="1" applyAlignment="1" applyProtection="1">
      <alignment horizontal="center" vertical="center" wrapText="1"/>
      <protection locked="0"/>
    </xf>
    <xf numFmtId="0" fontId="15" fillId="0" borderId="0" xfId="0" applyFont="1" applyAlignment="1">
      <alignment wrapText="1"/>
    </xf>
    <xf numFmtId="0" fontId="0" fillId="0" borderId="0" xfId="0" applyBorder="1" applyAlignment="1">
      <alignment wrapText="1"/>
    </xf>
    <xf numFmtId="0" fontId="18" fillId="0" borderId="0" xfId="0" applyFont="1" applyAlignment="1">
      <alignment wrapText="1"/>
    </xf>
    <xf numFmtId="0" fontId="15" fillId="0" borderId="0" xfId="0" applyFont="1" applyBorder="1" applyAlignment="1">
      <alignment wrapText="1"/>
    </xf>
    <xf numFmtId="0" fontId="0" fillId="0" borderId="50" xfId="0" applyBorder="1" applyAlignment="1">
      <alignment wrapText="1"/>
    </xf>
    <xf numFmtId="0" fontId="0" fillId="0" borderId="55" xfId="0" applyBorder="1" applyAlignment="1">
      <alignment wrapText="1"/>
    </xf>
    <xf numFmtId="0" fontId="0" fillId="0" borderId="0" xfId="0" applyFill="1" applyBorder="1" applyAlignment="1">
      <alignment horizontal="center" wrapText="1"/>
    </xf>
    <xf numFmtId="0" fontId="15" fillId="0" borderId="0" xfId="0" applyFont="1" applyBorder="1" applyAlignment="1">
      <alignment horizontal="center" vertical="center" wrapText="1"/>
    </xf>
    <xf numFmtId="0" fontId="0" fillId="0" borderId="57" xfId="0" applyFill="1" applyBorder="1" applyProtection="1"/>
    <xf numFmtId="0" fontId="0" fillId="0" borderId="58" xfId="0" applyFill="1" applyBorder="1" applyProtection="1"/>
    <xf numFmtId="0" fontId="0" fillId="0" borderId="59" xfId="0" applyBorder="1" applyProtection="1"/>
    <xf numFmtId="0" fontId="0" fillId="0" borderId="0" xfId="0" applyProtection="1"/>
    <xf numFmtId="0" fontId="0" fillId="0" borderId="60" xfId="0" applyFill="1" applyBorder="1" applyProtection="1"/>
    <xf numFmtId="0" fontId="0" fillId="0" borderId="0" xfId="0" applyFill="1" applyBorder="1" applyProtection="1"/>
    <xf numFmtId="0" fontId="0" fillId="0" borderId="61" xfId="0" applyBorder="1" applyProtection="1"/>
    <xf numFmtId="0" fontId="0" fillId="0" borderId="60" xfId="0" applyBorder="1" applyProtection="1"/>
    <xf numFmtId="0" fontId="20" fillId="0" borderId="0" xfId="0" applyFont="1" applyFill="1" applyBorder="1" applyAlignment="1" applyProtection="1">
      <alignment horizontal="left" vertical="center" wrapText="1" indent="1"/>
    </xf>
    <xf numFmtId="166" fontId="0" fillId="6" borderId="0" xfId="0" applyNumberFormat="1" applyFill="1" applyBorder="1" applyAlignment="1" applyProtection="1">
      <alignment horizontal="left" vertical="top" wrapText="1"/>
    </xf>
    <xf numFmtId="0" fontId="0" fillId="0" borderId="0" xfId="0" applyBorder="1" applyProtection="1"/>
    <xf numFmtId="166" fontId="22" fillId="0" borderId="61" xfId="0" applyNumberFormat="1" applyFont="1" applyBorder="1" applyAlignment="1" applyProtection="1">
      <alignment wrapText="1"/>
    </xf>
    <xf numFmtId="0" fontId="0" fillId="0" borderId="64" xfId="0" applyBorder="1" applyProtection="1"/>
    <xf numFmtId="0" fontId="0" fillId="0" borderId="65" xfId="0" applyBorder="1" applyProtection="1"/>
    <xf numFmtId="0" fontId="0" fillId="0" borderId="66" xfId="0" applyBorder="1" applyProtection="1"/>
    <xf numFmtId="0" fontId="15" fillId="0" borderId="0" xfId="0" applyFont="1" applyAlignment="1">
      <alignment horizontal="center" vertical="center" wrapText="1"/>
    </xf>
    <xf numFmtId="0" fontId="11" fillId="12" borderId="7" xfId="0" applyFont="1" applyFill="1" applyBorder="1" applyAlignment="1" applyProtection="1">
      <alignment horizontal="center" vertical="center"/>
    </xf>
    <xf numFmtId="0" fontId="2" fillId="12" borderId="6" xfId="0" applyFont="1" applyFill="1" applyBorder="1" applyAlignment="1" applyProtection="1">
      <alignment horizontal="center" vertical="center"/>
    </xf>
    <xf numFmtId="165" fontId="8" fillId="12" borderId="11" xfId="2" applyNumberFormat="1" applyFont="1" applyFill="1" applyBorder="1" applyAlignment="1" applyProtection="1">
      <alignment horizontal="center" vertical="center" wrapText="1"/>
    </xf>
    <xf numFmtId="0" fontId="7" fillId="12" borderId="4" xfId="0" applyFont="1" applyFill="1" applyBorder="1" applyAlignment="1" applyProtection="1">
      <alignment horizontal="center" vertical="center" wrapText="1"/>
    </xf>
    <xf numFmtId="0" fontId="0" fillId="12" borderId="9" xfId="0" applyFill="1" applyBorder="1" applyAlignment="1" applyProtection="1">
      <alignment horizontal="center" wrapText="1"/>
    </xf>
    <xf numFmtId="0" fontId="17" fillId="0" borderId="0" xfId="0" applyFont="1"/>
    <xf numFmtId="0" fontId="1" fillId="0" borderId="49" xfId="0" applyFont="1" applyBorder="1" applyAlignment="1">
      <alignment wrapText="1"/>
    </xf>
    <xf numFmtId="0" fontId="1" fillId="0" borderId="51" xfId="0" applyFont="1" applyBorder="1" applyAlignment="1">
      <alignment wrapText="1"/>
    </xf>
    <xf numFmtId="0" fontId="1" fillId="0" borderId="52" xfId="0" applyFont="1" applyBorder="1" applyAlignment="1">
      <alignment wrapText="1"/>
    </xf>
    <xf numFmtId="0" fontId="1" fillId="0" borderId="0" xfId="0" applyFont="1" applyBorder="1" applyAlignment="1">
      <alignment wrapText="1"/>
    </xf>
    <xf numFmtId="0" fontId="1" fillId="0" borderId="53" xfId="0" applyFont="1" applyBorder="1" applyAlignment="1">
      <alignment wrapText="1"/>
    </xf>
    <xf numFmtId="0" fontId="6" fillId="0" borderId="52" xfId="0" applyFont="1" applyBorder="1" applyAlignment="1">
      <alignment wrapText="1"/>
    </xf>
    <xf numFmtId="0" fontId="6" fillId="0" borderId="0" xfId="0" applyFont="1" applyBorder="1" applyAlignment="1">
      <alignment wrapText="1"/>
    </xf>
    <xf numFmtId="0" fontId="6" fillId="0" borderId="53" xfId="0" applyFont="1" applyBorder="1" applyAlignment="1">
      <alignment wrapText="1"/>
    </xf>
    <xf numFmtId="0" fontId="1" fillId="0" borderId="54" xfId="0" applyFont="1" applyBorder="1" applyAlignment="1">
      <alignment wrapText="1"/>
    </xf>
    <xf numFmtId="0" fontId="1" fillId="0" borderId="55" xfId="0" applyFont="1" applyBorder="1" applyAlignment="1">
      <alignment wrapText="1"/>
    </xf>
    <xf numFmtId="0" fontId="1" fillId="0" borderId="56" xfId="0" applyFont="1" applyBorder="1" applyAlignment="1">
      <alignment wrapText="1"/>
    </xf>
    <xf numFmtId="0" fontId="21" fillId="0" borderId="60"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61" xfId="0" applyFont="1" applyBorder="1" applyAlignment="1" applyProtection="1">
      <alignment vertical="center" wrapText="1"/>
    </xf>
    <xf numFmtId="0" fontId="0" fillId="0" borderId="0" xfId="0" applyFill="1"/>
    <xf numFmtId="0" fontId="25" fillId="0" borderId="0" xfId="0" applyFont="1" applyBorder="1" applyAlignment="1">
      <alignment vertical="center" wrapText="1"/>
    </xf>
    <xf numFmtId="0" fontId="1" fillId="0" borderId="0" xfId="0" applyFont="1" applyAlignment="1">
      <alignment vertical="center"/>
    </xf>
    <xf numFmtId="0" fontId="28" fillId="0" borderId="0" xfId="0" applyFont="1" applyFill="1" applyBorder="1" applyAlignment="1" applyProtection="1">
      <alignment vertical="center" wrapText="1"/>
    </xf>
    <xf numFmtId="0" fontId="5" fillId="3" borderId="43"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indent="2"/>
    </xf>
    <xf numFmtId="0" fontId="10" fillId="6" borderId="0" xfId="0" applyFont="1" applyFill="1" applyBorder="1" applyAlignment="1" applyProtection="1">
      <alignment horizontal="left" vertical="center" wrapText="1" indent="2"/>
    </xf>
    <xf numFmtId="49" fontId="32" fillId="0" borderId="0" xfId="5" applyNumberFormat="1" applyFont="1" applyFill="1" applyAlignment="1" applyProtection="1">
      <alignment horizontal="center"/>
    </xf>
    <xf numFmtId="0" fontId="32" fillId="0" borderId="0" xfId="5" applyFont="1" applyFill="1" applyAlignment="1" applyProtection="1">
      <alignment horizontal="center"/>
    </xf>
    <xf numFmtId="9" fontId="5" fillId="3" borderId="0" xfId="3" applyFont="1" applyFill="1" applyBorder="1" applyAlignment="1" applyProtection="1">
      <alignment horizontal="left" vertical="center" indent="2"/>
    </xf>
    <xf numFmtId="2" fontId="5" fillId="3" borderId="43" xfId="0" applyNumberFormat="1" applyFont="1" applyFill="1" applyBorder="1" applyAlignment="1" applyProtection="1">
      <alignment horizontal="left" vertical="center" indent="2"/>
    </xf>
    <xf numFmtId="164" fontId="10" fillId="3" borderId="0" xfId="1" applyNumberFormat="1" applyFont="1" applyFill="1" applyBorder="1" applyAlignment="1" applyProtection="1">
      <alignment horizontal="left" vertical="top" wrapText="1"/>
    </xf>
    <xf numFmtId="0" fontId="32" fillId="0" borderId="0" xfId="0" applyFont="1" applyAlignment="1" applyProtection="1">
      <alignment horizontal="center"/>
    </xf>
    <xf numFmtId="0" fontId="27" fillId="0" borderId="0" xfId="0" applyFont="1" applyProtection="1"/>
    <xf numFmtId="0" fontId="25" fillId="0" borderId="0" xfId="0" applyFont="1" applyAlignment="1" applyProtection="1">
      <alignment vertical="center" wrapText="1"/>
    </xf>
    <xf numFmtId="0" fontId="25" fillId="0" borderId="0" xfId="0" applyFont="1" applyProtection="1"/>
    <xf numFmtId="0" fontId="29" fillId="0" borderId="0" xfId="4" applyFont="1" applyProtection="1"/>
    <xf numFmtId="0" fontId="25" fillId="0" borderId="0" xfId="0" applyFont="1" applyAlignment="1" applyProtection="1">
      <alignment horizontal="justify" vertical="center"/>
    </xf>
    <xf numFmtId="0" fontId="25" fillId="0" borderId="0" xfId="0" applyFont="1" applyAlignment="1" applyProtection="1">
      <alignment vertical="center"/>
    </xf>
    <xf numFmtId="0" fontId="30" fillId="0" borderId="0" xfId="0" applyFont="1" applyAlignment="1" applyProtection="1">
      <alignment vertical="center" wrapText="1"/>
    </xf>
    <xf numFmtId="0" fontId="24" fillId="0" borderId="0" xfId="0" applyFont="1" applyAlignment="1" applyProtection="1">
      <alignment horizontal="justify" vertical="center" wrapText="1"/>
    </xf>
    <xf numFmtId="0" fontId="24" fillId="0" borderId="0" xfId="0" applyFont="1" applyAlignment="1" applyProtection="1">
      <alignment horizontal="justify" vertical="center"/>
    </xf>
    <xf numFmtId="0" fontId="5" fillId="6" borderId="0" xfId="0"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0" fillId="0" borderId="0" xfId="0" applyNumberFormat="1"/>
    <xf numFmtId="0" fontId="25" fillId="0" borderId="0" xfId="0" applyFont="1" applyAlignment="1" applyProtection="1">
      <alignment horizontal="left" vertical="top"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0" fillId="14" borderId="0" xfId="0" applyFill="1"/>
    <xf numFmtId="0" fontId="34" fillId="0" borderId="67" xfId="5" applyFont="1" applyBorder="1"/>
    <xf numFmtId="0" fontId="35" fillId="0" borderId="0" xfId="0" applyFont="1"/>
    <xf numFmtId="0" fontId="34" fillId="0" borderId="0" xfId="5" applyFont="1"/>
    <xf numFmtId="0" fontId="0" fillId="0" borderId="71" xfId="0" applyBorder="1"/>
    <xf numFmtId="0" fontId="0" fillId="0" borderId="72" xfId="0" applyBorder="1"/>
    <xf numFmtId="0" fontId="40" fillId="0" borderId="73" xfId="0" applyFont="1" applyBorder="1" applyAlignment="1">
      <alignment horizontal="left"/>
    </xf>
    <xf numFmtId="44" fontId="40" fillId="0" borderId="43" xfId="2" applyFont="1" applyBorder="1"/>
    <xf numFmtId="44" fontId="40" fillId="17" borderId="84" xfId="2" applyFont="1" applyFill="1" applyBorder="1" applyProtection="1">
      <protection locked="0"/>
    </xf>
    <xf numFmtId="0" fontId="0" fillId="18" borderId="0" xfId="0" applyFill="1"/>
    <xf numFmtId="44" fontId="40" fillId="17" borderId="43" xfId="2" applyFont="1" applyFill="1" applyBorder="1" applyProtection="1">
      <protection locked="0"/>
    </xf>
    <xf numFmtId="0" fontId="41" fillId="0" borderId="85" xfId="0" applyFont="1" applyBorder="1" applyAlignment="1">
      <alignment horizontal="center"/>
    </xf>
    <xf numFmtId="0" fontId="0" fillId="0" borderId="86" xfId="0" applyBorder="1" applyAlignment="1">
      <alignment horizontal="center"/>
    </xf>
    <xf numFmtId="0" fontId="0" fillId="19" borderId="0" xfId="0" applyFill="1"/>
    <xf numFmtId="0" fontId="42" fillId="0" borderId="87" xfId="0" applyFont="1" applyBorder="1" applyAlignment="1">
      <alignment vertical="center" wrapText="1"/>
    </xf>
    <xf numFmtId="44" fontId="42" fillId="20" borderId="87" xfId="2" applyFont="1" applyFill="1" applyBorder="1" applyAlignment="1">
      <alignment vertical="center" wrapText="1"/>
    </xf>
    <xf numFmtId="0" fontId="41" fillId="0" borderId="73" xfId="0" applyFont="1" applyBorder="1" applyAlignment="1">
      <alignment horizontal="left"/>
    </xf>
    <xf numFmtId="0" fontId="42" fillId="0" borderId="88" xfId="0" applyFont="1" applyBorder="1" applyAlignment="1">
      <alignment vertical="center" wrapText="1"/>
    </xf>
    <xf numFmtId="0" fontId="43" fillId="0" borderId="88" xfId="0" applyFont="1" applyBorder="1" applyAlignment="1">
      <alignment vertical="center" wrapText="1"/>
    </xf>
    <xf numFmtId="44" fontId="42" fillId="20" borderId="87" xfId="0" applyNumberFormat="1" applyFont="1" applyFill="1" applyBorder="1" applyAlignment="1">
      <alignment vertical="center" wrapText="1"/>
    </xf>
    <xf numFmtId="49" fontId="33" fillId="0" borderId="0" xfId="0" applyNumberFormat="1" applyFont="1"/>
    <xf numFmtId="0" fontId="0" fillId="21" borderId="0" xfId="0" applyFill="1"/>
    <xf numFmtId="49" fontId="33" fillId="0" borderId="72" xfId="0" applyNumberFormat="1" applyFont="1" applyBorder="1" applyAlignment="1">
      <alignment horizontal="center"/>
    </xf>
    <xf numFmtId="0" fontId="44" fillId="20" borderId="73" xfId="0" applyFont="1" applyFill="1" applyBorder="1" applyAlignment="1">
      <alignment horizontal="center"/>
    </xf>
    <xf numFmtId="44" fontId="40" fillId="20" borderId="43" xfId="2" applyFont="1" applyFill="1" applyBorder="1"/>
    <xf numFmtId="0" fontId="41" fillId="0" borderId="73" xfId="0" applyFont="1" applyBorder="1"/>
    <xf numFmtId="0" fontId="0" fillId="22" borderId="0" xfId="0" applyFill="1"/>
    <xf numFmtId="0" fontId="44" fillId="0" borderId="73" xfId="0" applyFont="1" applyBorder="1" applyAlignment="1">
      <alignment horizontal="center"/>
    </xf>
    <xf numFmtId="44" fontId="40" fillId="0" borderId="43" xfId="2" applyFont="1" applyFill="1" applyBorder="1"/>
    <xf numFmtId="0" fontId="33" fillId="0" borderId="0" xfId="0" applyFont="1"/>
    <xf numFmtId="0" fontId="0" fillId="0" borderId="71" xfId="0" applyBorder="1" applyAlignment="1">
      <alignment horizontal="center" wrapText="1"/>
    </xf>
    <xf numFmtId="44" fontId="0" fillId="17" borderId="43" xfId="2" applyFont="1" applyFill="1" applyBorder="1" applyProtection="1">
      <protection locked="0"/>
    </xf>
    <xf numFmtId="167" fontId="0" fillId="0" borderId="0" xfId="3" applyNumberFormat="1" applyFont="1"/>
    <xf numFmtId="0" fontId="15" fillId="0" borderId="71" xfId="0" applyFont="1" applyBorder="1"/>
    <xf numFmtId="0" fontId="0" fillId="0" borderId="89" xfId="0" applyBorder="1"/>
    <xf numFmtId="0" fontId="0" fillId="0" borderId="90" xfId="0" applyBorder="1"/>
    <xf numFmtId="0" fontId="0" fillId="0" borderId="91" xfId="0" applyBorder="1"/>
    <xf numFmtId="0" fontId="15" fillId="13" borderId="52" xfId="0" applyFont="1" applyFill="1" applyBorder="1"/>
    <xf numFmtId="0" fontId="0" fillId="13" borderId="0" xfId="0" applyFill="1"/>
    <xf numFmtId="0" fontId="18" fillId="13" borderId="0" xfId="0" applyFont="1" applyFill="1"/>
    <xf numFmtId="0" fontId="0" fillId="13" borderId="53" xfId="0" applyFill="1" applyBorder="1"/>
    <xf numFmtId="0" fontId="0" fillId="13" borderId="52" xfId="0" applyFill="1" applyBorder="1"/>
    <xf numFmtId="0" fontId="15" fillId="13" borderId="0" xfId="0" applyFont="1" applyFill="1"/>
    <xf numFmtId="0" fontId="0" fillId="13" borderId="92" xfId="0" applyFill="1" applyBorder="1"/>
    <xf numFmtId="0" fontId="0" fillId="13" borderId="43" xfId="0" applyFill="1" applyBorder="1"/>
    <xf numFmtId="0" fontId="0" fillId="13" borderId="43" xfId="0" applyFill="1" applyBorder="1" applyAlignment="1">
      <alignment wrapText="1"/>
    </xf>
    <xf numFmtId="0" fontId="18" fillId="13" borderId="52" xfId="0" applyFont="1" applyFill="1" applyBorder="1"/>
    <xf numFmtId="0" fontId="18" fillId="13" borderId="54" xfId="0" applyFont="1" applyFill="1" applyBorder="1"/>
    <xf numFmtId="0" fontId="18" fillId="13" borderId="55" xfId="0" applyFont="1" applyFill="1" applyBorder="1"/>
    <xf numFmtId="0" fontId="0" fillId="13" borderId="56" xfId="0" applyFill="1" applyBorder="1"/>
    <xf numFmtId="0" fontId="46" fillId="0" borderId="0" xfId="0" applyFont="1" applyAlignment="1">
      <alignment vertical="center"/>
    </xf>
    <xf numFmtId="0" fontId="46" fillId="0" borderId="0" xfId="0" applyFont="1" applyAlignment="1">
      <alignment horizontal="left" vertical="center"/>
    </xf>
    <xf numFmtId="0" fontId="31" fillId="0" borderId="0" xfId="5"/>
    <xf numFmtId="0" fontId="52" fillId="0" borderId="0" xfId="5" applyFont="1"/>
    <xf numFmtId="0" fontId="53" fillId="0" borderId="0" xfId="5" applyFont="1" applyAlignment="1">
      <alignment horizontal="right"/>
    </xf>
    <xf numFmtId="0" fontId="45" fillId="0" borderId="0" xfId="5" applyFont="1" applyAlignment="1">
      <alignment horizontal="left"/>
    </xf>
    <xf numFmtId="0" fontId="54" fillId="0" borderId="0" xfId="5" applyFont="1"/>
    <xf numFmtId="0" fontId="31" fillId="0" borderId="41" xfId="5" applyBorder="1"/>
    <xf numFmtId="0" fontId="56" fillId="0" borderId="41" xfId="5" applyFont="1" applyBorder="1" applyAlignment="1">
      <alignment horizontal="left"/>
    </xf>
    <xf numFmtId="0" fontId="56" fillId="0" borderId="0" xfId="5" applyFont="1" applyAlignment="1">
      <alignment horizontal="left"/>
    </xf>
    <xf numFmtId="0" fontId="57" fillId="3" borderId="43" xfId="5" applyFont="1" applyFill="1" applyBorder="1" applyAlignment="1">
      <alignment horizontal="center" wrapText="1"/>
    </xf>
    <xf numFmtId="0" fontId="57" fillId="0" borderId="84" xfId="5" applyFont="1" applyBorder="1" applyAlignment="1">
      <alignment wrapText="1"/>
    </xf>
    <xf numFmtId="0" fontId="57" fillId="0" borderId="84" xfId="5" applyFont="1" applyBorder="1" applyAlignment="1">
      <alignment horizontal="center" wrapText="1"/>
    </xf>
    <xf numFmtId="0" fontId="57" fillId="0" borderId="43" xfId="5" applyFont="1" applyBorder="1" applyAlignment="1">
      <alignment horizontal="center" wrapText="1"/>
    </xf>
    <xf numFmtId="0" fontId="57" fillId="0" borderId="0" xfId="5" applyFont="1"/>
    <xf numFmtId="0" fontId="31" fillId="0" borderId="43" xfId="5" quotePrefix="1" applyBorder="1" applyAlignment="1">
      <alignment horizontal="center"/>
    </xf>
    <xf numFmtId="0" fontId="53" fillId="0" borderId="43" xfId="5" applyFont="1" applyBorder="1"/>
    <xf numFmtId="168" fontId="31" fillId="26" borderId="43" xfId="2" applyNumberFormat="1" applyFont="1" applyFill="1" applyBorder="1" applyAlignment="1" applyProtection="1">
      <alignment horizontal="center"/>
      <protection locked="0"/>
    </xf>
    <xf numFmtId="10" fontId="31" fillId="0" borderId="43" xfId="3" applyNumberFormat="1" applyFont="1" applyFill="1" applyBorder="1" applyAlignment="1" applyProtection="1">
      <alignment horizontal="center"/>
    </xf>
    <xf numFmtId="1" fontId="31" fillId="0" borderId="43" xfId="2" applyNumberFormat="1" applyFont="1" applyFill="1" applyBorder="1" applyAlignment="1" applyProtection="1">
      <alignment horizontal="center"/>
    </xf>
    <xf numFmtId="1" fontId="31" fillId="26" borderId="43" xfId="2" applyNumberFormat="1" applyFont="1" applyFill="1" applyBorder="1" applyAlignment="1" applyProtection="1">
      <alignment horizontal="center"/>
      <protection locked="0"/>
    </xf>
    <xf numFmtId="164" fontId="53" fillId="26" borderId="43" xfId="1" applyNumberFormat="1" applyFont="1" applyFill="1" applyBorder="1" applyAlignment="1" applyProtection="1">
      <alignment horizontal="right"/>
      <protection locked="0"/>
    </xf>
    <xf numFmtId="0" fontId="31" fillId="0" borderId="43" xfId="2" applyNumberFormat="1" applyFont="1" applyFill="1" applyBorder="1" applyAlignment="1" applyProtection="1">
      <alignment horizontal="center"/>
    </xf>
    <xf numFmtId="0" fontId="31" fillId="26" borderId="43" xfId="2" applyNumberFormat="1" applyFont="1" applyFill="1" applyBorder="1" applyAlignment="1" applyProtection="1">
      <protection locked="0"/>
    </xf>
    <xf numFmtId="42" fontId="31" fillId="0" borderId="43" xfId="2" applyNumberFormat="1" applyFont="1" applyFill="1" applyBorder="1" applyAlignment="1" applyProtection="1">
      <alignment horizontal="right"/>
    </xf>
    <xf numFmtId="0" fontId="31" fillId="0" borderId="43" xfId="5" applyBorder="1"/>
    <xf numFmtId="10" fontId="31" fillId="26" borderId="43" xfId="3" applyNumberFormat="1" applyFont="1" applyFill="1" applyBorder="1" applyAlignment="1" applyProtection="1">
      <alignment horizontal="center"/>
      <protection locked="0"/>
    </xf>
    <xf numFmtId="42" fontId="31" fillId="26" borderId="43" xfId="2" applyNumberFormat="1" applyFont="1" applyFill="1" applyBorder="1" applyAlignment="1" applyProtection="1">
      <alignment horizontal="right"/>
      <protection locked="0"/>
    </xf>
    <xf numFmtId="0" fontId="31" fillId="26" borderId="43" xfId="5" applyFill="1" applyBorder="1" applyProtection="1">
      <protection locked="0"/>
    </xf>
    <xf numFmtId="0" fontId="58" fillId="0" borderId="0" xfId="5" applyFont="1"/>
    <xf numFmtId="8" fontId="31" fillId="0" borderId="0" xfId="1" applyNumberFormat="1" applyFont="1" applyProtection="1"/>
    <xf numFmtId="167" fontId="31" fillId="0" borderId="0" xfId="3" applyNumberFormat="1" applyFont="1" applyProtection="1"/>
    <xf numFmtId="168" fontId="31" fillId="26" borderId="43" xfId="2" applyNumberFormat="1" applyFont="1" applyFill="1" applyBorder="1" applyAlignment="1" applyProtection="1">
      <alignment horizontal="right"/>
      <protection locked="0"/>
    </xf>
    <xf numFmtId="10" fontId="31" fillId="26" borderId="43" xfId="3" applyNumberFormat="1" applyFont="1" applyFill="1" applyBorder="1" applyAlignment="1" applyProtection="1">
      <alignment horizontal="right"/>
      <protection locked="0"/>
    </xf>
    <xf numFmtId="1" fontId="31" fillId="26" borderId="43" xfId="2" applyNumberFormat="1" applyFont="1" applyFill="1" applyBorder="1" applyAlignment="1" applyProtection="1">
      <alignment horizontal="right"/>
      <protection locked="0"/>
    </xf>
    <xf numFmtId="9" fontId="31" fillId="26" borderId="43" xfId="3" applyFont="1" applyFill="1" applyBorder="1" applyAlignment="1" applyProtection="1">
      <alignment horizontal="right"/>
      <protection locked="0"/>
    </xf>
    <xf numFmtId="168" fontId="53" fillId="0" borderId="43" xfId="2" applyNumberFormat="1" applyFont="1" applyFill="1" applyBorder="1" applyAlignment="1" applyProtection="1">
      <alignment horizontal="right"/>
    </xf>
    <xf numFmtId="44" fontId="53" fillId="0" borderId="43" xfId="2" applyFont="1" applyFill="1" applyBorder="1" applyAlignment="1" applyProtection="1">
      <alignment horizontal="right"/>
    </xf>
    <xf numFmtId="44" fontId="53" fillId="0" borderId="0" xfId="2" applyFont="1" applyFill="1" applyBorder="1" applyAlignment="1" applyProtection="1">
      <alignment horizontal="right"/>
    </xf>
    <xf numFmtId="0" fontId="53" fillId="0" borderId="43" xfId="5" applyFont="1" applyBorder="1" applyAlignment="1">
      <alignment horizontal="center"/>
    </xf>
    <xf numFmtId="168" fontId="31" fillId="0" borderId="43" xfId="5" applyNumberFormat="1" applyBorder="1" applyAlignment="1">
      <alignment horizontal="right"/>
    </xf>
    <xf numFmtId="0" fontId="31" fillId="0" borderId="43" xfId="5" applyBorder="1" applyAlignment="1">
      <alignment horizontal="center"/>
    </xf>
    <xf numFmtId="168" fontId="31" fillId="0" borderId="43" xfId="2" applyNumberFormat="1" applyFont="1" applyFill="1" applyBorder="1" applyAlignment="1" applyProtection="1">
      <alignment horizontal="right"/>
    </xf>
    <xf numFmtId="168" fontId="31" fillId="0" borderId="0" xfId="5" applyNumberFormat="1" applyAlignment="1">
      <alignment horizontal="right"/>
    </xf>
    <xf numFmtId="0" fontId="53" fillId="0" borderId="43" xfId="5" applyFont="1" applyBorder="1" applyAlignment="1">
      <alignment horizontal="left"/>
    </xf>
    <xf numFmtId="168" fontId="53" fillId="0" borderId="0" xfId="5" applyNumberFormat="1" applyFont="1" applyAlignment="1">
      <alignment horizontal="right"/>
    </xf>
    <xf numFmtId="0" fontId="52" fillId="0" borderId="43" xfId="5" applyFont="1" applyBorder="1"/>
    <xf numFmtId="0" fontId="59" fillId="0" borderId="43" xfId="5" applyFont="1" applyBorder="1" applyAlignment="1">
      <alignment horizontal="left" wrapText="1"/>
    </xf>
    <xf numFmtId="9" fontId="59" fillId="0" borderId="43" xfId="3" applyFont="1" applyBorder="1" applyAlignment="1" applyProtection="1">
      <alignment horizontal="left" wrapText="1"/>
    </xf>
    <xf numFmtId="0" fontId="59" fillId="0" borderId="0" xfId="5" applyFont="1" applyAlignment="1">
      <alignment horizontal="left" wrapText="1"/>
    </xf>
    <xf numFmtId="0" fontId="53" fillId="0" borderId="0" xfId="5" applyFont="1"/>
    <xf numFmtId="0" fontId="57" fillId="0" borderId="43" xfId="5" applyFont="1" applyBorder="1" applyAlignment="1">
      <alignment wrapText="1"/>
    </xf>
    <xf numFmtId="0" fontId="31" fillId="26" borderId="74" xfId="2" applyNumberFormat="1" applyFont="1" applyFill="1" applyBorder="1" applyAlignment="1" applyProtection="1">
      <protection locked="0"/>
    </xf>
    <xf numFmtId="0" fontId="53" fillId="0" borderId="62" xfId="5" applyFont="1" applyBorder="1"/>
    <xf numFmtId="44" fontId="53" fillId="27" borderId="94" xfId="2" applyFont="1" applyFill="1" applyBorder="1" applyAlignment="1" applyProtection="1">
      <alignment horizontal="right"/>
    </xf>
    <xf numFmtId="44" fontId="53" fillId="27" borderId="95" xfId="2" applyFont="1" applyFill="1" applyBorder="1" applyAlignment="1" applyProtection="1">
      <alignment horizontal="right"/>
    </xf>
    <xf numFmtId="44" fontId="53" fillId="28" borderId="43" xfId="2" applyFont="1" applyFill="1" applyBorder="1" applyAlignment="1" applyProtection="1">
      <alignment horizontal="right"/>
    </xf>
    <xf numFmtId="0" fontId="31" fillId="28" borderId="43" xfId="5" applyFill="1" applyBorder="1"/>
    <xf numFmtId="0" fontId="31" fillId="28" borderId="63" xfId="5" applyFill="1" applyBorder="1"/>
    <xf numFmtId="0" fontId="15" fillId="24" borderId="43" xfId="0" applyFont="1" applyFill="1" applyBorder="1" applyAlignment="1">
      <alignment horizontal="center" vertical="center"/>
    </xf>
    <xf numFmtId="0" fontId="15" fillId="0" borderId="43" xfId="0" applyFont="1" applyBorder="1" applyAlignment="1">
      <alignment horizontal="center" vertical="center"/>
    </xf>
    <xf numFmtId="0" fontId="5" fillId="3" borderId="49" xfId="0" applyFont="1" applyFill="1" applyBorder="1" applyAlignment="1" applyProtection="1">
      <alignment horizontal="left" vertical="center" indent="2"/>
    </xf>
    <xf numFmtId="0" fontId="5" fillId="3" borderId="50" xfId="0" applyFont="1" applyFill="1" applyBorder="1" applyAlignment="1" applyProtection="1">
      <alignment horizontal="left" vertical="center" indent="2"/>
    </xf>
    <xf numFmtId="0" fontId="5" fillId="3" borderId="51" xfId="0" applyFont="1" applyFill="1" applyBorder="1" applyAlignment="1" applyProtection="1">
      <alignment horizontal="left" vertical="center" indent="2"/>
    </xf>
    <xf numFmtId="0" fontId="5" fillId="3" borderId="52" xfId="0" applyFont="1" applyFill="1" applyBorder="1" applyAlignment="1" applyProtection="1">
      <alignment horizontal="left" vertical="center" indent="2"/>
    </xf>
    <xf numFmtId="0" fontId="5" fillId="3" borderId="53" xfId="0" applyFont="1" applyFill="1" applyBorder="1" applyAlignment="1" applyProtection="1">
      <alignment horizontal="left" vertical="center" indent="2"/>
    </xf>
    <xf numFmtId="0" fontId="2" fillId="3" borderId="52" xfId="0" applyFont="1" applyFill="1" applyBorder="1" applyAlignment="1" applyProtection="1">
      <alignment horizontal="left" vertical="center" indent="2"/>
    </xf>
    <xf numFmtId="0" fontId="5" fillId="3" borderId="54" xfId="0" applyFont="1" applyFill="1" applyBorder="1" applyAlignment="1" applyProtection="1">
      <alignment horizontal="left" vertical="center" indent="2"/>
    </xf>
    <xf numFmtId="0" fontId="5" fillId="3" borderId="55" xfId="0" applyFont="1" applyFill="1" applyBorder="1" applyAlignment="1" applyProtection="1">
      <alignment horizontal="left" vertical="center" indent="2"/>
    </xf>
    <xf numFmtId="0" fontId="5" fillId="3" borderId="56" xfId="0" applyFont="1" applyFill="1" applyBorder="1" applyAlignment="1" applyProtection="1">
      <alignment horizontal="left" vertical="center" indent="2"/>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5" fillId="13" borderId="43" xfId="0" applyFont="1" applyFill="1" applyBorder="1" applyAlignment="1" applyProtection="1">
      <alignment horizontal="left" vertical="center" indent="2"/>
    </xf>
    <xf numFmtId="2" fontId="5" fillId="13" borderId="43" xfId="0" applyNumberFormat="1" applyFont="1" applyFill="1" applyBorder="1" applyAlignment="1" applyProtection="1">
      <alignment horizontal="left" vertical="center" indent="2"/>
    </xf>
    <xf numFmtId="0" fontId="5" fillId="29" borderId="43" xfId="0" applyFont="1" applyFill="1" applyBorder="1" applyAlignment="1" applyProtection="1">
      <alignment horizontal="left" vertical="center" indent="2"/>
    </xf>
    <xf numFmtId="2" fontId="5" fillId="29" borderId="43" xfId="0" applyNumberFormat="1" applyFont="1" applyFill="1" applyBorder="1" applyAlignment="1" applyProtection="1">
      <alignment horizontal="left" vertical="center" indent="2"/>
    </xf>
    <xf numFmtId="0" fontId="5" fillId="3" borderId="43"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5" fillId="3" borderId="43" xfId="0" applyFont="1" applyFill="1" applyBorder="1" applyAlignment="1" applyProtection="1">
      <alignment horizontal="left" vertical="top" wrapText="1"/>
    </xf>
    <xf numFmtId="0" fontId="8" fillId="12" borderId="8" xfId="0" applyFont="1" applyFill="1" applyBorder="1" applyAlignment="1" applyProtection="1">
      <alignment horizontal="right" vertical="center" wrapText="1"/>
    </xf>
    <xf numFmtId="0" fontId="68" fillId="0" borderId="0" xfId="0" applyFont="1" applyFill="1" applyProtection="1"/>
    <xf numFmtId="0" fontId="0" fillId="0" borderId="43" xfId="0" applyBorder="1" applyProtection="1"/>
    <xf numFmtId="0" fontId="62" fillId="0" borderId="96" xfId="0" applyFont="1" applyBorder="1" applyAlignment="1" applyProtection="1">
      <alignment horizontal="center"/>
    </xf>
    <xf numFmtId="0" fontId="0" fillId="0" borderId="0" xfId="0" applyAlignment="1" applyProtection="1">
      <alignment horizontal="center"/>
    </xf>
    <xf numFmtId="0" fontId="14" fillId="0" borderId="43" xfId="4" applyFill="1" applyBorder="1" applyAlignment="1" applyProtection="1">
      <alignment horizontal="left" vertical="center" wrapText="1"/>
    </xf>
    <xf numFmtId="0" fontId="0" fillId="0" borderId="43" xfId="0" applyBorder="1" applyAlignment="1" applyProtection="1">
      <alignment horizontal="left" vertical="center" wrapText="1"/>
    </xf>
    <xf numFmtId="0" fontId="62" fillId="0" borderId="43" xfId="0" applyFont="1" applyBorder="1" applyAlignment="1" applyProtection="1">
      <alignment horizontal="center"/>
    </xf>
    <xf numFmtId="0" fontId="0" fillId="0" borderId="43" xfId="0" applyBorder="1" applyAlignment="1" applyProtection="1">
      <alignment horizontal="center"/>
    </xf>
    <xf numFmtId="0" fontId="0" fillId="0" borderId="43" xfId="0" applyBorder="1" applyAlignment="1" applyProtection="1">
      <alignment wrapText="1"/>
    </xf>
    <xf numFmtId="0" fontId="0" fillId="0" borderId="43" xfId="0" applyBorder="1" applyAlignment="1" applyProtection="1">
      <alignment vertical="center" wrapText="1"/>
    </xf>
    <xf numFmtId="0" fontId="62" fillId="0" borderId="98" xfId="0" applyFont="1" applyBorder="1" applyAlignment="1" applyProtection="1">
      <alignment horizontal="center"/>
    </xf>
    <xf numFmtId="0" fontId="0" fillId="0" borderId="0" xfId="0" applyAlignment="1" applyProtection="1">
      <alignment wrapText="1"/>
    </xf>
    <xf numFmtId="0" fontId="63" fillId="0" borderId="43" xfId="0" applyFont="1" applyBorder="1" applyAlignment="1" applyProtection="1">
      <alignment vertical="top" wrapText="1"/>
    </xf>
    <xf numFmtId="0" fontId="15" fillId="0" borderId="43" xfId="0" applyFont="1" applyBorder="1" applyAlignment="1" applyProtection="1">
      <alignment horizontal="left" vertical="center" wrapText="1"/>
    </xf>
    <xf numFmtId="0" fontId="0" fillId="0" borderId="43" xfId="0" applyBorder="1" applyAlignment="1" applyProtection="1">
      <alignment vertical="center"/>
    </xf>
    <xf numFmtId="0" fontId="64" fillId="0" borderId="43" xfId="4" applyFont="1" applyFill="1" applyBorder="1" applyAlignment="1" applyProtection="1">
      <alignment horizontal="left" vertical="center" wrapText="1"/>
    </xf>
    <xf numFmtId="0" fontId="64" fillId="0" borderId="43" xfId="4" applyFont="1" applyFill="1" applyBorder="1" applyAlignment="1" applyProtection="1">
      <alignment vertical="center" wrapText="1"/>
    </xf>
    <xf numFmtId="0" fontId="63" fillId="0" borderId="43" xfId="0" applyFont="1" applyBorder="1" applyAlignment="1" applyProtection="1">
      <alignment horizontal="left" vertical="top" wrapText="1"/>
    </xf>
    <xf numFmtId="0" fontId="64" fillId="0" borderId="43" xfId="4" applyFont="1" applyFill="1" applyBorder="1" applyProtection="1"/>
    <xf numFmtId="0" fontId="0" fillId="0" borderId="43" xfId="0" quotePrefix="1" applyBorder="1" applyProtection="1"/>
    <xf numFmtId="0" fontId="15" fillId="0" borderId="43" xfId="0" applyFont="1" applyBorder="1" applyAlignment="1" applyProtection="1">
      <alignment vertical="center"/>
    </xf>
    <xf numFmtId="0" fontId="15" fillId="0" borderId="43" xfId="0" applyFont="1" applyBorder="1" applyAlignment="1" applyProtection="1">
      <alignment vertical="center" wrapText="1"/>
    </xf>
    <xf numFmtId="0" fontId="0" fillId="0" borderId="43" xfId="0" applyBorder="1" applyAlignment="1" applyProtection="1">
      <alignment vertical="top" wrapText="1"/>
    </xf>
    <xf numFmtId="0" fontId="0" fillId="0" borderId="84" xfId="0" applyBorder="1" applyProtection="1"/>
    <xf numFmtId="0" fontId="14" fillId="0" borderId="43" xfId="4" applyBorder="1" applyProtection="1"/>
    <xf numFmtId="0" fontId="14" fillId="0" borderId="43" xfId="4" applyBorder="1" applyAlignment="1" applyProtection="1">
      <alignment wrapText="1"/>
    </xf>
    <xf numFmtId="0" fontId="0" fillId="0" borderId="43" xfId="0" applyBorder="1" applyAlignment="1" applyProtection="1">
      <alignment horizontal="left" vertical="top" wrapText="1"/>
    </xf>
    <xf numFmtId="0" fontId="0" fillId="0" borderId="74" xfId="0" applyBorder="1" applyProtection="1"/>
    <xf numFmtId="0" fontId="62" fillId="0" borderId="97" xfId="0" applyFont="1" applyBorder="1" applyAlignment="1" applyProtection="1">
      <alignment horizontal="center"/>
    </xf>
    <xf numFmtId="0" fontId="62" fillId="0" borderId="0" xfId="0" applyFont="1" applyAlignment="1" applyProtection="1">
      <alignment horizontal="center"/>
    </xf>
    <xf numFmtId="0" fontId="0" fillId="26" borderId="43" xfId="0" applyFill="1" applyBorder="1" applyAlignment="1" applyProtection="1">
      <alignment horizontal="center"/>
      <protection locked="0"/>
    </xf>
    <xf numFmtId="0" fontId="68" fillId="24" borderId="43" xfId="0" applyFont="1" applyFill="1" applyBorder="1" applyAlignment="1" applyProtection="1">
      <alignment horizontal="center"/>
    </xf>
    <xf numFmtId="0" fontId="68" fillId="24" borderId="43" xfId="0" applyFont="1" applyFill="1" applyBorder="1" applyAlignment="1" applyProtection="1">
      <alignment horizontal="center" wrapText="1"/>
    </xf>
    <xf numFmtId="0" fontId="69" fillId="24" borderId="43" xfId="0" applyFont="1" applyFill="1" applyBorder="1" applyAlignment="1" applyProtection="1">
      <alignment horizontal="center"/>
    </xf>
    <xf numFmtId="0" fontId="18" fillId="24" borderId="43" xfId="0" applyFont="1" applyFill="1" applyBorder="1" applyAlignment="1" applyProtection="1">
      <alignment horizontal="center"/>
    </xf>
    <xf numFmtId="0" fontId="18" fillId="24" borderId="43" xfId="0" applyFont="1" applyFill="1" applyBorder="1" applyAlignment="1" applyProtection="1">
      <alignment wrapText="1"/>
    </xf>
    <xf numFmtId="0" fontId="64" fillId="0" borderId="43" xfId="4" applyFont="1" applyFill="1" applyBorder="1" applyAlignment="1" applyProtection="1">
      <alignment vertical="center"/>
    </xf>
    <xf numFmtId="0" fontId="25" fillId="0" borderId="0" xfId="0" applyFont="1" applyAlignment="1" applyProtection="1"/>
    <xf numFmtId="0" fontId="25" fillId="0" borderId="0" xfId="0" applyFont="1" applyAlignment="1" applyProtection="1">
      <alignment wrapText="1"/>
    </xf>
    <xf numFmtId="0" fontId="7" fillId="0" borderId="1" xfId="0" applyFont="1" applyFill="1" applyBorder="1" applyAlignment="1" applyProtection="1">
      <alignment horizontal="left" vertical="center" wrapText="1" indent="2"/>
    </xf>
    <xf numFmtId="0" fontId="41" fillId="0" borderId="73" xfId="0" applyFont="1" applyFill="1" applyBorder="1" applyAlignment="1">
      <alignment horizontal="left"/>
    </xf>
    <xf numFmtId="0" fontId="77" fillId="0" borderId="0" xfId="4" applyFont="1" applyAlignment="1" applyProtection="1">
      <alignment horizontal="center"/>
    </xf>
    <xf numFmtId="0" fontId="31" fillId="0" borderId="0" xfId="5" applyFont="1"/>
    <xf numFmtId="44" fontId="31" fillId="0" borderId="43" xfId="2" applyFont="1" applyFill="1" applyBorder="1" applyAlignment="1" applyProtection="1">
      <alignment horizontal="right"/>
    </xf>
    <xf numFmtId="44" fontId="31" fillId="0" borderId="43" xfId="2" applyFont="1" applyBorder="1" applyAlignment="1">
      <alignment horizontal="right"/>
    </xf>
    <xf numFmtId="0" fontId="14" fillId="0" borderId="0" xfId="4" applyAlignment="1" applyProtection="1">
      <alignment vertical="center"/>
    </xf>
    <xf numFmtId="166" fontId="20" fillId="10" borderId="43" xfId="0" applyNumberFormat="1" applyFont="1" applyFill="1" applyBorder="1" applyAlignment="1" applyProtection="1">
      <alignment horizontal="left" vertical="center" wrapText="1" indent="2"/>
      <protection locked="0"/>
    </xf>
    <xf numFmtId="0" fontId="15" fillId="0" borderId="0" xfId="0" applyFont="1" applyBorder="1" applyAlignment="1" applyProtection="1">
      <alignment horizontal="center"/>
    </xf>
    <xf numFmtId="0" fontId="15" fillId="0" borderId="61" xfId="0" applyFont="1" applyBorder="1" applyAlignment="1" applyProtection="1">
      <alignment horizontal="center"/>
    </xf>
    <xf numFmtId="166" fontId="22" fillId="0" borderId="0" xfId="0" applyNumberFormat="1" applyFont="1" applyBorder="1" applyAlignment="1" applyProtection="1">
      <alignment horizontal="center" wrapText="1"/>
    </xf>
    <xf numFmtId="0" fontId="19" fillId="0" borderId="0" xfId="0" applyFont="1" applyFill="1" applyBorder="1" applyAlignment="1" applyProtection="1">
      <alignment horizontal="center" wrapText="1"/>
    </xf>
    <xf numFmtId="0" fontId="78" fillId="0" borderId="0" xfId="0" applyFont="1" applyBorder="1" applyAlignment="1" applyProtection="1">
      <alignment horizontal="center" vertical="top" wrapText="1"/>
    </xf>
    <xf numFmtId="0" fontId="78" fillId="8" borderId="0" xfId="0" applyFont="1" applyFill="1" applyBorder="1" applyAlignment="1" applyProtection="1">
      <alignment horizontal="center" vertical="top" wrapText="1"/>
    </xf>
    <xf numFmtId="0" fontId="78" fillId="0" borderId="0" xfId="0" applyFont="1" applyFill="1" applyBorder="1" applyAlignment="1" applyProtection="1">
      <alignment horizontal="center" vertical="top" wrapText="1"/>
    </xf>
    <xf numFmtId="0" fontId="24" fillId="9" borderId="62" xfId="0" applyFont="1" applyFill="1" applyBorder="1" applyAlignment="1" applyProtection="1">
      <alignment horizontal="left" vertical="center" wrapText="1" indent="1"/>
    </xf>
    <xf numFmtId="0" fontId="24" fillId="9" borderId="63" xfId="0" applyFont="1" applyFill="1" applyBorder="1" applyAlignment="1" applyProtection="1">
      <alignment horizontal="left" vertical="center" wrapText="1" indent="1"/>
    </xf>
    <xf numFmtId="0" fontId="1" fillId="10" borderId="43" xfId="0" applyFont="1" applyFill="1" applyBorder="1" applyAlignment="1" applyProtection="1">
      <alignment horizontal="left" vertical="center" wrapText="1" indent="2"/>
      <protection locked="0"/>
    </xf>
    <xf numFmtId="0" fontId="25" fillId="0" borderId="0" xfId="0" applyFont="1" applyBorder="1" applyAlignment="1">
      <alignment horizontal="left" vertical="center" wrapText="1"/>
    </xf>
    <xf numFmtId="0" fontId="24" fillId="0" borderId="0" xfId="0" applyFont="1" applyBorder="1" applyAlignment="1">
      <alignment horizontal="center" vertical="center" wrapText="1"/>
    </xf>
    <xf numFmtId="0" fontId="72" fillId="0" borderId="0" xfId="0" applyFont="1" applyAlignment="1">
      <alignment horizontal="center" wrapText="1"/>
    </xf>
    <xf numFmtId="0" fontId="71" fillId="0" borderId="0" xfId="0" applyFont="1" applyAlignment="1">
      <alignment horizontal="center" wrapText="1"/>
    </xf>
    <xf numFmtId="0" fontId="70" fillId="24" borderId="50" xfId="0" applyFont="1" applyFill="1" applyBorder="1" applyAlignment="1">
      <alignment horizontal="center" vertical="center" wrapText="1"/>
    </xf>
    <xf numFmtId="0" fontId="0" fillId="0" borderId="0" xfId="0" applyBorder="1" applyAlignment="1">
      <alignment horizontal="left" vertical="center" wrapText="1"/>
    </xf>
    <xf numFmtId="0" fontId="24" fillId="0" borderId="0" xfId="0" applyFont="1" applyBorder="1" applyAlignment="1">
      <alignment horizontal="left" vertical="center" wrapText="1"/>
    </xf>
    <xf numFmtId="0" fontId="24" fillId="0" borderId="55" xfId="0" applyFont="1" applyBorder="1" applyAlignment="1">
      <alignment horizontal="left" vertical="center" wrapText="1"/>
    </xf>
    <xf numFmtId="0" fontId="28" fillId="24" borderId="0" xfId="0" applyFont="1" applyFill="1" applyBorder="1" applyAlignment="1" applyProtection="1">
      <alignment horizontal="center" vertical="center"/>
    </xf>
    <xf numFmtId="0" fontId="25" fillId="0" borderId="0" xfId="0" applyFont="1" applyAlignment="1" applyProtection="1">
      <alignment horizontal="center" wrapText="1"/>
    </xf>
    <xf numFmtId="0" fontId="25" fillId="0" borderId="0" xfId="0" applyFont="1" applyFill="1" applyAlignment="1" applyProtection="1">
      <alignment horizontal="center" vertical="top" wrapText="1"/>
    </xf>
    <xf numFmtId="0" fontId="25" fillId="0" borderId="0" xfId="0" applyFont="1" applyAlignment="1" applyProtection="1">
      <alignment horizontal="left" vertical="top" wrapText="1"/>
    </xf>
    <xf numFmtId="0" fontId="25" fillId="0" borderId="0" xfId="0" applyFont="1" applyAlignment="1" applyProtection="1">
      <alignment horizontal="center" vertical="center" wrapText="1"/>
    </xf>
    <xf numFmtId="0" fontId="25" fillId="0" borderId="0" xfId="0" applyFont="1" applyFill="1" applyAlignment="1" applyProtection="1">
      <alignment horizontal="left" vertical="top" wrapText="1"/>
    </xf>
    <xf numFmtId="0" fontId="46" fillId="0" borderId="0" xfId="0" applyFont="1" applyAlignment="1">
      <alignment horizontal="left" vertical="center"/>
    </xf>
    <xf numFmtId="0" fontId="46" fillId="24" borderId="43" xfId="0" applyFont="1" applyFill="1" applyBorder="1" applyAlignment="1">
      <alignment horizontal="left" vertical="center" wrapText="1"/>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26" fillId="24" borderId="43" xfId="0" applyFont="1" applyFill="1" applyBorder="1" applyAlignment="1" applyProtection="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7" fillId="0" borderId="0" xfId="0" applyFont="1" applyAlignment="1">
      <alignment horizontal="center" vertical="center" wrapText="1"/>
    </xf>
    <xf numFmtId="0" fontId="66" fillId="12" borderId="11" xfId="0" applyFont="1" applyFill="1" applyBorder="1" applyAlignment="1" applyProtection="1">
      <alignment horizontal="center" vertical="top" wrapText="1"/>
    </xf>
    <xf numFmtId="0" fontId="66" fillId="12" borderId="12" xfId="0" applyFont="1" applyFill="1" applyBorder="1" applyAlignment="1" applyProtection="1">
      <alignment horizontal="center" vertical="top" wrapText="1"/>
    </xf>
    <xf numFmtId="0" fontId="66" fillId="12" borderId="13" xfId="0" applyFont="1" applyFill="1" applyBorder="1" applyAlignment="1" applyProtection="1">
      <alignment horizontal="center" vertical="top" wrapText="1"/>
    </xf>
    <xf numFmtId="0" fontId="65" fillId="12" borderId="11" xfId="0" applyFont="1" applyFill="1" applyBorder="1" applyAlignment="1" applyProtection="1">
      <alignment horizontal="center" vertical="center"/>
    </xf>
    <xf numFmtId="0" fontId="65" fillId="12" borderId="12" xfId="0" applyFont="1" applyFill="1" applyBorder="1" applyAlignment="1" applyProtection="1">
      <alignment horizontal="center" vertical="center"/>
    </xf>
    <xf numFmtId="0" fontId="65" fillId="12" borderId="48" xfId="0" applyFont="1" applyFill="1" applyBorder="1" applyAlignment="1" applyProtection="1">
      <alignment horizontal="center" vertical="center"/>
    </xf>
    <xf numFmtId="0" fontId="67" fillId="12" borderId="11" xfId="0" applyFont="1" applyFill="1" applyBorder="1" applyAlignment="1" applyProtection="1">
      <alignment horizontal="center" vertical="top" wrapText="1"/>
    </xf>
    <xf numFmtId="0" fontId="67" fillId="12" borderId="12" xfId="0" applyFont="1" applyFill="1" applyBorder="1" applyAlignment="1" applyProtection="1">
      <alignment horizontal="center" vertical="top" wrapText="1"/>
    </xf>
    <xf numFmtId="0" fontId="67" fillId="12" borderId="13" xfId="0" applyFont="1" applyFill="1" applyBorder="1" applyAlignment="1" applyProtection="1">
      <alignment horizontal="center" vertical="top" wrapText="1"/>
    </xf>
    <xf numFmtId="0" fontId="8" fillId="12" borderId="12" xfId="0" applyFont="1" applyFill="1" applyBorder="1" applyAlignment="1" applyProtection="1">
      <alignment horizontal="left" vertical="center" wrapText="1" indent="2"/>
    </xf>
    <xf numFmtId="0" fontId="8" fillId="12" borderId="13" xfId="0" applyFont="1" applyFill="1" applyBorder="1" applyAlignment="1" applyProtection="1">
      <alignment horizontal="left" vertical="center" wrapText="1" indent="2"/>
    </xf>
    <xf numFmtId="0" fontId="8" fillId="12" borderId="11" xfId="0" applyFont="1" applyFill="1" applyBorder="1" applyAlignment="1" applyProtection="1">
      <alignment horizontal="left" vertical="center" wrapText="1"/>
    </xf>
    <xf numFmtId="0" fontId="8" fillId="12" borderId="12" xfId="0" applyFont="1" applyFill="1" applyBorder="1" applyAlignment="1" applyProtection="1">
      <alignment horizontal="left" vertical="center" wrapText="1"/>
    </xf>
    <xf numFmtId="0" fontId="8" fillId="12" borderId="13" xfId="0" applyFont="1" applyFill="1" applyBorder="1" applyAlignment="1" applyProtection="1">
      <alignment horizontal="left" vertical="center" wrapText="1"/>
    </xf>
    <xf numFmtId="0" fontId="66" fillId="12" borderId="8" xfId="0" applyFont="1" applyFill="1" applyBorder="1" applyAlignment="1" applyProtection="1">
      <alignment horizontal="center" vertical="top" wrapText="1"/>
    </xf>
    <xf numFmtId="0" fontId="66" fillId="12" borderId="9" xfId="0" applyFont="1" applyFill="1" applyBorder="1" applyAlignment="1" applyProtection="1">
      <alignment horizontal="center" vertical="top" wrapText="1"/>
    </xf>
    <xf numFmtId="0" fontId="66" fillId="12" borderId="10" xfId="0" applyFont="1" applyFill="1" applyBorder="1" applyAlignment="1" applyProtection="1">
      <alignment horizontal="center" vertical="top" wrapText="1"/>
    </xf>
    <xf numFmtId="0" fontId="2" fillId="12" borderId="34" xfId="0" applyFont="1" applyFill="1" applyBorder="1" applyAlignment="1" applyProtection="1">
      <alignment horizontal="center" vertical="center"/>
    </xf>
    <xf numFmtId="0" fontId="2" fillId="12" borderId="35" xfId="0" applyFont="1" applyFill="1" applyBorder="1" applyAlignment="1" applyProtection="1">
      <alignment horizontal="center" vertical="center"/>
    </xf>
    <xf numFmtId="0" fontId="7" fillId="3" borderId="14"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1" fillId="12" borderId="11" xfId="0" applyFont="1" applyFill="1" applyBorder="1" applyAlignment="1" applyProtection="1">
      <alignment horizontal="center" vertical="center"/>
    </xf>
    <xf numFmtId="0" fontId="1" fillId="12" borderId="12"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0" fontId="67" fillId="12" borderId="8" xfId="0" applyFont="1" applyFill="1" applyBorder="1" applyAlignment="1" applyProtection="1">
      <alignment horizontal="center" vertical="top" wrapText="1"/>
    </xf>
    <xf numFmtId="0" fontId="67" fillId="12" borderId="9" xfId="0" applyFont="1" applyFill="1" applyBorder="1" applyAlignment="1" applyProtection="1">
      <alignment horizontal="center" vertical="top" wrapText="1"/>
    </xf>
    <xf numFmtId="0" fontId="67" fillId="12" borderId="10" xfId="0" applyFont="1" applyFill="1" applyBorder="1" applyAlignment="1" applyProtection="1">
      <alignment horizontal="center" vertical="top" wrapText="1"/>
    </xf>
    <xf numFmtId="6" fontId="5" fillId="3" borderId="0" xfId="0" applyNumberFormat="1" applyFont="1" applyFill="1" applyBorder="1" applyAlignment="1" applyProtection="1">
      <alignment horizontal="left" vertical="center" indent="2"/>
    </xf>
    <xf numFmtId="0" fontId="5" fillId="3" borderId="0" xfId="0" applyFont="1" applyFill="1" applyBorder="1" applyAlignment="1" applyProtection="1">
      <alignment horizontal="left" vertical="center" indent="2"/>
    </xf>
    <xf numFmtId="0" fontId="7" fillId="11" borderId="21" xfId="0" applyFont="1" applyFill="1" applyBorder="1" applyAlignment="1" applyProtection="1">
      <alignment horizontal="center" vertical="center" wrapText="1"/>
    </xf>
    <xf numFmtId="0" fontId="7" fillId="11" borderId="45" xfId="0" applyFont="1" applyFill="1" applyBorder="1" applyAlignment="1" applyProtection="1">
      <alignment horizontal="center" vertical="center" wrapText="1"/>
    </xf>
    <xf numFmtId="0" fontId="7" fillId="11" borderId="24"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indent="2"/>
    </xf>
    <xf numFmtId="0" fontId="7" fillId="3" borderId="17" xfId="0" applyFont="1" applyFill="1" applyBorder="1" applyAlignment="1" applyProtection="1">
      <alignment horizontal="left" vertical="center" wrapText="1" indent="2"/>
    </xf>
    <xf numFmtId="0" fontId="7" fillId="3" borderId="21" xfId="0" applyFont="1" applyFill="1" applyBorder="1" applyAlignment="1" applyProtection="1">
      <alignment horizontal="left" vertical="center" wrapText="1" indent="2"/>
    </xf>
    <xf numFmtId="0" fontId="7" fillId="3" borderId="24" xfId="0" applyFont="1" applyFill="1" applyBorder="1" applyAlignment="1" applyProtection="1">
      <alignment horizontal="left" vertical="center" wrapText="1" indent="2"/>
    </xf>
    <xf numFmtId="0" fontId="8" fillId="11" borderId="38" xfId="0" applyFont="1" applyFill="1" applyBorder="1" applyAlignment="1" applyProtection="1">
      <alignment horizontal="center" vertical="center" wrapText="1"/>
      <protection locked="0"/>
    </xf>
    <xf numFmtId="0" fontId="8" fillId="11" borderId="39" xfId="0" applyFont="1" applyFill="1" applyBorder="1" applyAlignment="1" applyProtection="1">
      <alignment horizontal="center" vertical="center" wrapText="1"/>
      <protection locked="0"/>
    </xf>
    <xf numFmtId="0" fontId="8" fillId="11" borderId="32" xfId="0" applyFont="1" applyFill="1" applyBorder="1" applyAlignment="1" applyProtection="1">
      <alignment horizontal="center" vertical="center" wrapText="1"/>
      <protection locked="0"/>
    </xf>
    <xf numFmtId="0" fontId="8" fillId="11" borderId="33" xfId="0" applyFont="1" applyFill="1" applyBorder="1" applyAlignment="1" applyProtection="1">
      <alignment horizontal="center" vertical="center" wrapText="1"/>
      <protection locked="0"/>
    </xf>
    <xf numFmtId="0" fontId="14" fillId="3" borderId="26" xfId="4" applyFill="1" applyBorder="1" applyAlignment="1" applyProtection="1">
      <alignment horizontal="center" vertical="center"/>
    </xf>
    <xf numFmtId="0" fontId="14" fillId="3" borderId="27" xfId="4" applyFill="1" applyBorder="1" applyAlignment="1" applyProtection="1">
      <alignment horizontal="center" vertical="center"/>
    </xf>
    <xf numFmtId="0" fontId="14" fillId="3" borderId="31" xfId="4" applyFill="1" applyBorder="1" applyAlignment="1" applyProtection="1">
      <alignment horizontal="center" vertical="center"/>
    </xf>
    <xf numFmtId="0" fontId="14" fillId="3" borderId="0" xfId="4" applyFill="1" applyBorder="1" applyAlignment="1" applyProtection="1">
      <alignment horizontal="center" vertical="center"/>
    </xf>
    <xf numFmtId="9" fontId="4" fillId="5" borderId="11" xfId="3" applyFont="1" applyFill="1" applyBorder="1" applyAlignment="1" applyProtection="1">
      <alignment horizontal="center" vertical="center"/>
    </xf>
    <xf numFmtId="9" fontId="4" fillId="5" borderId="13" xfId="3"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8" fillId="11" borderId="1" xfId="0" applyFont="1" applyFill="1" applyBorder="1" applyAlignment="1" applyProtection="1">
      <alignment horizontal="left" vertical="center" wrapText="1"/>
      <protection locked="0"/>
    </xf>
    <xf numFmtId="0" fontId="8" fillId="11" borderId="2" xfId="0" applyFont="1" applyFill="1" applyBorder="1" applyAlignment="1" applyProtection="1">
      <alignment horizontal="left" vertical="center" wrapText="1"/>
      <protection locked="0"/>
    </xf>
    <xf numFmtId="0" fontId="8" fillId="11" borderId="16" xfId="0" applyFont="1" applyFill="1" applyBorder="1" applyAlignment="1" applyProtection="1">
      <alignment horizontal="left" vertical="center" wrapText="1"/>
      <protection locked="0"/>
    </xf>
    <xf numFmtId="0" fontId="8" fillId="11" borderId="3" xfId="0" applyFont="1" applyFill="1" applyBorder="1" applyAlignment="1" applyProtection="1">
      <alignment horizontal="left" vertical="center" wrapText="1"/>
      <protection locked="0"/>
    </xf>
    <xf numFmtId="0" fontId="14" fillId="11" borderId="2" xfId="4" applyFill="1" applyBorder="1" applyAlignment="1" applyProtection="1">
      <alignment horizontal="left" vertical="center" wrapText="1"/>
      <protection locked="0"/>
    </xf>
    <xf numFmtId="44" fontId="8" fillId="11" borderId="2" xfId="2" applyFont="1" applyFill="1" applyBorder="1" applyAlignment="1" applyProtection="1">
      <alignment horizontal="left" vertical="center" wrapText="1"/>
      <protection locked="0"/>
    </xf>
    <xf numFmtId="44" fontId="8" fillId="11" borderId="16" xfId="2" applyFont="1" applyFill="1" applyBorder="1" applyAlignment="1" applyProtection="1">
      <alignment horizontal="left" vertical="center" wrapText="1"/>
      <protection locked="0"/>
    </xf>
    <xf numFmtId="44" fontId="8" fillId="11" borderId="3" xfId="2" applyFont="1" applyFill="1" applyBorder="1" applyAlignment="1" applyProtection="1">
      <alignment horizontal="left" vertical="center" wrapText="1"/>
      <protection locked="0"/>
    </xf>
    <xf numFmtId="165" fontId="8" fillId="0" borderId="2" xfId="1" applyNumberFormat="1" applyFont="1" applyFill="1" applyBorder="1" applyAlignment="1" applyProtection="1">
      <alignment horizontal="left" vertical="center" wrapText="1"/>
    </xf>
    <xf numFmtId="165" fontId="8" fillId="0" borderId="16" xfId="1" applyNumberFormat="1" applyFont="1" applyFill="1" applyBorder="1" applyAlignment="1" applyProtection="1">
      <alignment horizontal="left" vertical="center" wrapText="1"/>
    </xf>
    <xf numFmtId="165" fontId="8" fillId="0" borderId="3" xfId="1" applyNumberFormat="1" applyFont="1" applyFill="1" applyBorder="1" applyAlignment="1" applyProtection="1">
      <alignment horizontal="left" vertical="center" wrapText="1"/>
    </xf>
    <xf numFmtId="165" fontId="8" fillId="23" borderId="30" xfId="2" applyNumberFormat="1" applyFont="1" applyFill="1" applyBorder="1" applyAlignment="1" applyProtection="1">
      <alignment horizontal="left" vertical="center" wrapText="1"/>
    </xf>
    <xf numFmtId="165" fontId="8" fillId="23" borderId="28" xfId="2" applyNumberFormat="1" applyFont="1" applyFill="1" applyBorder="1" applyAlignment="1" applyProtection="1">
      <alignment horizontal="left" vertical="center" wrapText="1"/>
    </xf>
    <xf numFmtId="165" fontId="8" fillId="23" borderId="29" xfId="2" applyNumberFormat="1" applyFont="1" applyFill="1" applyBorder="1" applyAlignment="1" applyProtection="1">
      <alignment horizontal="left" vertical="center" wrapText="1"/>
    </xf>
    <xf numFmtId="2" fontId="5" fillId="13" borderId="74" xfId="0" applyNumberFormat="1" applyFont="1" applyFill="1" applyBorder="1" applyAlignment="1" applyProtection="1">
      <alignment horizontal="center" vertical="center"/>
    </xf>
    <xf numFmtId="2" fontId="5" fillId="13" borderId="84" xfId="0" applyNumberFormat="1" applyFont="1" applyFill="1" applyBorder="1" applyAlignment="1" applyProtection="1">
      <alignment horizontal="center" vertical="center"/>
    </xf>
    <xf numFmtId="0" fontId="9" fillId="5" borderId="101" xfId="0" applyFont="1" applyFill="1" applyBorder="1" applyAlignment="1" applyProtection="1">
      <alignment horizontal="center" vertical="center" wrapText="1"/>
    </xf>
    <xf numFmtId="0" fontId="9" fillId="5" borderId="22" xfId="0" applyFont="1" applyFill="1" applyBorder="1" applyAlignment="1" applyProtection="1">
      <alignment horizontal="center" vertical="center" wrapText="1"/>
    </xf>
    <xf numFmtId="0" fontId="8" fillId="11" borderId="99" xfId="0" applyFont="1" applyFill="1" applyBorder="1" applyAlignment="1" applyProtection="1">
      <alignment horizontal="center" vertical="center" wrapText="1"/>
      <protection locked="0"/>
    </xf>
    <xf numFmtId="0" fontId="8" fillId="11" borderId="100" xfId="0" applyFont="1" applyFill="1" applyBorder="1" applyAlignment="1" applyProtection="1">
      <alignment horizontal="center" vertical="center" wrapText="1"/>
      <protection locked="0"/>
    </xf>
    <xf numFmtId="0" fontId="8" fillId="11" borderId="102" xfId="0" applyFont="1" applyFill="1" applyBorder="1" applyAlignment="1" applyProtection="1">
      <alignment horizontal="center" vertical="center" wrapText="1"/>
      <protection locked="0"/>
    </xf>
    <xf numFmtId="0" fontId="6" fillId="12" borderId="34" xfId="0" applyFont="1" applyFill="1" applyBorder="1" applyAlignment="1" applyProtection="1">
      <alignment horizontal="center" vertical="center"/>
    </xf>
    <xf numFmtId="0" fontId="6" fillId="12" borderId="37" xfId="0" applyFont="1" applyFill="1" applyBorder="1" applyAlignment="1" applyProtection="1">
      <alignment horizontal="center" vertical="center"/>
    </xf>
    <xf numFmtId="49" fontId="0" fillId="0" borderId="62" xfId="0" applyNumberFormat="1" applyBorder="1" applyAlignment="1" applyProtection="1">
      <alignment horizontal="left" vertical="top" wrapText="1"/>
    </xf>
    <xf numFmtId="49" fontId="0" fillId="0" borderId="93" xfId="0" applyNumberFormat="1" applyBorder="1" applyAlignment="1" applyProtection="1">
      <alignment horizontal="left" vertical="top" wrapText="1"/>
    </xf>
    <xf numFmtId="0" fontId="68" fillId="24" borderId="43" xfId="0" applyFont="1" applyFill="1" applyBorder="1" applyAlignment="1" applyProtection="1">
      <alignment horizontal="center" vertical="center" wrapText="1"/>
    </xf>
    <xf numFmtId="0" fontId="69" fillId="24" borderId="43" xfId="0" applyFont="1" applyFill="1" applyBorder="1" applyAlignment="1" applyProtection="1">
      <alignment horizontal="center" vertical="center" wrapText="1"/>
    </xf>
    <xf numFmtId="0" fontId="15" fillId="0" borderId="62" xfId="0" applyFont="1" applyBorder="1" applyAlignment="1" applyProtection="1">
      <alignment horizontal="center"/>
    </xf>
    <xf numFmtId="0" fontId="15" fillId="0" borderId="93" xfId="0" applyFont="1" applyBorder="1" applyAlignment="1" applyProtection="1">
      <alignment horizontal="center"/>
    </xf>
    <xf numFmtId="0" fontId="0" fillId="0" borderId="62" xfId="0" applyBorder="1" applyAlignment="1" applyProtection="1">
      <alignment horizontal="left" vertical="top"/>
    </xf>
    <xf numFmtId="0" fontId="0" fillId="0" borderId="63" xfId="0" applyBorder="1" applyAlignment="1" applyProtection="1">
      <alignment horizontal="left" vertical="top"/>
    </xf>
    <xf numFmtId="0" fontId="0" fillId="0" borderId="62" xfId="0" applyBorder="1" applyAlignment="1" applyProtection="1">
      <alignment horizontal="left" vertical="top" wrapText="1"/>
    </xf>
    <xf numFmtId="0" fontId="0" fillId="0" borderId="63" xfId="0" applyBorder="1" applyAlignment="1" applyProtection="1">
      <alignment horizontal="left" vertical="top" wrapText="1"/>
    </xf>
    <xf numFmtId="0" fontId="0" fillId="0" borderId="93" xfId="0" applyBorder="1" applyAlignment="1" applyProtection="1">
      <alignment horizontal="left" vertical="top" wrapText="1"/>
    </xf>
    <xf numFmtId="0" fontId="45" fillId="25" borderId="62" xfId="5" applyFont="1" applyFill="1" applyBorder="1" applyAlignment="1">
      <alignment horizontal="center"/>
    </xf>
    <xf numFmtId="0" fontId="45" fillId="25" borderId="93" xfId="5" applyFont="1" applyFill="1" applyBorder="1" applyAlignment="1">
      <alignment horizontal="center"/>
    </xf>
    <xf numFmtId="0" fontId="45" fillId="25" borderId="63" xfId="5" applyFont="1" applyFill="1" applyBorder="1" applyAlignment="1">
      <alignment horizontal="center"/>
    </xf>
    <xf numFmtId="0" fontId="50" fillId="0" borderId="0" xfId="5" applyFont="1" applyAlignment="1">
      <alignment horizontal="left" vertical="top" wrapText="1"/>
    </xf>
    <xf numFmtId="0" fontId="51" fillId="0" borderId="0" xfId="5" applyFont="1" applyAlignment="1">
      <alignment horizontal="left" vertical="top" wrapText="1"/>
    </xf>
    <xf numFmtId="0" fontId="50" fillId="0" borderId="0" xfId="5" applyFont="1" applyAlignment="1">
      <alignment horizontal="left" wrapText="1"/>
    </xf>
    <xf numFmtId="0" fontId="51" fillId="0" borderId="0" xfId="5" applyFont="1" applyAlignment="1">
      <alignment horizontal="left" wrapText="1"/>
    </xf>
    <xf numFmtId="0" fontId="59" fillId="0" borderId="0" xfId="5" applyFont="1" applyAlignment="1">
      <alignment horizontal="left" wrapText="1"/>
    </xf>
    <xf numFmtId="0" fontId="53" fillId="0" borderId="62" xfId="5" applyFont="1" applyBorder="1" applyAlignment="1">
      <alignment horizontal="center" wrapText="1"/>
    </xf>
    <xf numFmtId="0" fontId="53" fillId="0" borderId="63" xfId="5" applyFont="1" applyBorder="1" applyAlignment="1">
      <alignment horizontal="center" wrapText="1"/>
    </xf>
    <xf numFmtId="0" fontId="0" fillId="17" borderId="43" xfId="0" applyFill="1" applyBorder="1" applyAlignment="1" applyProtection="1">
      <alignment horizontal="center"/>
      <protection locked="0"/>
    </xf>
    <xf numFmtId="0" fontId="24" fillId="15" borderId="68" xfId="0" applyFont="1" applyFill="1" applyBorder="1" applyAlignment="1">
      <alignment horizontal="center"/>
    </xf>
    <xf numFmtId="0" fontId="24" fillId="15" borderId="69" xfId="0" applyFont="1" applyFill="1" applyBorder="1" applyAlignment="1">
      <alignment horizontal="center"/>
    </xf>
    <xf numFmtId="0" fontId="24" fillId="15" borderId="70" xfId="0" applyFont="1" applyFill="1" applyBorder="1" applyAlignment="1">
      <alignment horizontal="center"/>
    </xf>
    <xf numFmtId="0" fontId="36" fillId="0" borderId="71" xfId="0" applyFont="1" applyBorder="1" applyAlignment="1">
      <alignment horizontal="center"/>
    </xf>
    <xf numFmtId="0" fontId="36" fillId="0" borderId="0" xfId="0" applyFont="1" applyAlignment="1">
      <alignment horizontal="center"/>
    </xf>
    <xf numFmtId="0" fontId="37" fillId="16" borderId="73" xfId="0" applyFont="1" applyFill="1" applyBorder="1" applyAlignment="1">
      <alignment horizontal="left" vertical="top" wrapText="1"/>
    </xf>
    <xf numFmtId="0" fontId="37" fillId="16" borderId="43" xfId="0" applyFont="1" applyFill="1" applyBorder="1" applyAlignment="1">
      <alignment horizontal="left" vertical="top" wrapText="1"/>
    </xf>
    <xf numFmtId="0" fontId="37" fillId="16" borderId="74" xfId="0" applyFont="1" applyFill="1" applyBorder="1" applyAlignment="1">
      <alignment horizontal="left" vertical="top" wrapText="1"/>
    </xf>
    <xf numFmtId="0" fontId="38" fillId="0" borderId="75" xfId="0" applyFont="1" applyBorder="1" applyAlignment="1">
      <alignment horizontal="center" wrapText="1"/>
    </xf>
    <xf numFmtId="0" fontId="38" fillId="0" borderId="79" xfId="0" applyFont="1" applyBorder="1" applyAlignment="1">
      <alignment horizontal="center" wrapText="1"/>
    </xf>
    <xf numFmtId="0" fontId="38" fillId="0" borderId="26" xfId="0" applyFont="1" applyBorder="1" applyAlignment="1">
      <alignment horizontal="center" wrapText="1"/>
    </xf>
    <xf numFmtId="0" fontId="38" fillId="0" borderId="80" xfId="0" applyFont="1" applyBorder="1" applyAlignment="1">
      <alignment horizontal="center" wrapText="1"/>
    </xf>
    <xf numFmtId="0" fontId="39" fillId="30" borderId="76" xfId="0" applyFont="1" applyFill="1" applyBorder="1" applyAlignment="1">
      <alignment horizontal="center" vertical="center" wrapText="1"/>
    </xf>
    <xf numFmtId="0" fontId="39" fillId="30" borderId="81" xfId="0" applyFont="1" applyFill="1" applyBorder="1" applyAlignment="1">
      <alignment horizontal="center" vertical="center" wrapText="1"/>
    </xf>
    <xf numFmtId="0" fontId="39" fillId="17" borderId="77" xfId="0" applyFont="1" applyFill="1" applyBorder="1" applyAlignment="1" applyProtection="1">
      <alignment horizontal="center" vertical="center" wrapText="1"/>
      <protection locked="0"/>
    </xf>
    <xf numFmtId="0" fontId="39" fillId="17" borderId="82" xfId="0" applyFont="1" applyFill="1" applyBorder="1" applyAlignment="1" applyProtection="1">
      <alignment horizontal="center" vertical="center" wrapText="1"/>
      <protection locked="0"/>
    </xf>
    <xf numFmtId="0" fontId="39" fillId="17" borderId="78" xfId="0" applyFont="1" applyFill="1" applyBorder="1" applyAlignment="1" applyProtection="1">
      <alignment horizontal="center" vertical="center" wrapText="1"/>
      <protection locked="0"/>
    </xf>
    <xf numFmtId="0" fontId="39" fillId="17" borderId="83"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18" fillId="10" borderId="0" xfId="0" applyFont="1" applyFill="1" applyBorder="1" applyAlignment="1" applyProtection="1">
      <alignment horizontal="center" vertical="center" wrapText="1"/>
      <protection locked="0"/>
    </xf>
    <xf numFmtId="0" fontId="6" fillId="0" borderId="0" xfId="0" applyFont="1" applyBorder="1" applyAlignment="1">
      <alignment horizontal="center" wrapText="1"/>
    </xf>
    <xf numFmtId="0" fontId="15" fillId="10" borderId="0" xfId="0" applyFont="1" applyFill="1" applyBorder="1" applyAlignment="1" applyProtection="1">
      <alignment horizontal="center" vertical="center" wrapText="1"/>
      <protection locked="0"/>
    </xf>
    <xf numFmtId="0" fontId="15" fillId="0" borderId="0" xfId="0" applyFont="1" applyBorder="1" applyAlignment="1">
      <alignment horizontal="center" vertical="top" wrapText="1"/>
    </xf>
    <xf numFmtId="0" fontId="23" fillId="10" borderId="0" xfId="0" applyFont="1" applyFill="1" applyBorder="1" applyAlignment="1" applyProtection="1">
      <alignment horizontal="center" vertical="center" wrapText="1"/>
    </xf>
  </cellXfs>
  <cellStyles count="6">
    <cellStyle name="Comma" xfId="1" builtinId="3"/>
    <cellStyle name="Currency" xfId="2" builtinId="4"/>
    <cellStyle name="Hyperlink" xfId="4" builtinId="8"/>
    <cellStyle name="Normal" xfId="0" builtinId="0"/>
    <cellStyle name="Normal 2 2" xfId="5" xr:uid="{92572ED0-8007-4665-B098-8E34EEC8AF58}"/>
    <cellStyle name="Percent" xfId="3" builtinId="5"/>
  </cellStyles>
  <dxfs count="16">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9C0006"/>
      </font>
      <fill>
        <patternFill>
          <bgColor rgb="FFFFC7CE"/>
        </patternFill>
      </fill>
    </dxf>
    <dxf>
      <fill>
        <patternFill>
          <bgColor rgb="FFFF603B"/>
        </patternFill>
      </fill>
    </dxf>
    <dxf>
      <fill>
        <patternFill>
          <bgColor rgb="FFF15545"/>
        </patternFill>
      </fill>
    </dxf>
    <dxf>
      <fill>
        <patternFill>
          <bgColor rgb="FFF15545"/>
        </patternFill>
      </fill>
    </dxf>
    <dxf>
      <font>
        <color auto="1"/>
      </font>
      <fill>
        <patternFill>
          <bgColor rgb="FFFF0000"/>
        </patternFill>
      </fill>
    </dxf>
    <dxf>
      <font>
        <color auto="1"/>
      </font>
      <fill>
        <patternFill>
          <bgColor rgb="FFFF0000"/>
        </patternFill>
      </fill>
    </dxf>
    <dxf>
      <fill>
        <patternFill>
          <bgColor rgb="FF00B050"/>
        </patternFill>
      </fill>
    </dxf>
    <dxf>
      <fill>
        <patternFill>
          <bgColor rgb="FFFF0000"/>
        </patternFill>
      </fill>
    </dxf>
    <dxf>
      <font>
        <color rgb="FFFF0000"/>
      </font>
      <fill>
        <patternFill patternType="none">
          <bgColor auto="1"/>
        </patternFill>
      </fill>
    </dxf>
    <dxf>
      <font>
        <color rgb="FFE04126"/>
      </font>
      <fill>
        <patternFill patternType="none">
          <bgColor auto="1"/>
        </patternFill>
      </fill>
    </dxf>
    <dxf>
      <fill>
        <patternFill>
          <bgColor rgb="FF28F86D"/>
        </patternFill>
      </fill>
    </dxf>
    <dxf>
      <font>
        <color theme="0"/>
      </font>
      <fill>
        <patternFill>
          <bgColor rgb="FFFF0000"/>
        </patternFill>
      </fill>
    </dxf>
  </dxfs>
  <tableStyles count="0" defaultTableStyle="TableStyleMedium2" defaultPivotStyle="PivotStyleLight16"/>
  <colors>
    <mruColors>
      <color rgb="FFE2EAFE"/>
      <color rgb="FFFF3300"/>
      <color rgb="FFFF0000"/>
      <color rgb="FFFE0000"/>
      <color rgb="FF28F86D"/>
      <color rgb="FFE04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1</xdr:row>
      <xdr:rowOff>168537</xdr:rowOff>
    </xdr:from>
    <xdr:to>
      <xdr:col>9</xdr:col>
      <xdr:colOff>411928</xdr:colOff>
      <xdr:row>16</xdr:row>
      <xdr:rowOff>92337</xdr:rowOff>
    </xdr:to>
    <xdr:pic>
      <xdr:nvPicPr>
        <xdr:cNvPr id="2" name="Picture 3" descr="HCD Logo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370243"/>
          <a:ext cx="5589046"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13</xdr:row>
          <xdr:rowOff>95250</xdr:rowOff>
        </xdr:from>
        <xdr:to>
          <xdr:col>1</xdr:col>
          <xdr:colOff>581025</xdr:colOff>
          <xdr:row>13</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390525</xdr:rowOff>
        </xdr:from>
        <xdr:to>
          <xdr:col>1</xdr:col>
          <xdr:colOff>581025</xdr:colOff>
          <xdr:row>12</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561975</xdr:rowOff>
        </xdr:from>
        <xdr:to>
          <xdr:col>1</xdr:col>
          <xdr:colOff>561975</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171450</xdr:rowOff>
        </xdr:from>
        <xdr:to>
          <xdr:col>1</xdr:col>
          <xdr:colOff>561975</xdr:colOff>
          <xdr:row>18</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18</xdr:row>
          <xdr:rowOff>171450</xdr:rowOff>
        </xdr:from>
        <xdr:to>
          <xdr:col>1</xdr:col>
          <xdr:colOff>552450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161925</xdr:rowOff>
        </xdr:from>
        <xdr:to>
          <xdr:col>1</xdr:col>
          <xdr:colOff>581025</xdr:colOff>
          <xdr:row>25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171450</xdr:rowOff>
        </xdr:from>
        <xdr:to>
          <xdr:col>1</xdr:col>
          <xdr:colOff>581025</xdr:colOff>
          <xdr:row>27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171450</xdr:rowOff>
        </xdr:from>
        <xdr:to>
          <xdr:col>1</xdr:col>
          <xdr:colOff>581025</xdr:colOff>
          <xdr:row>28</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xdr:row>
          <xdr:rowOff>228600</xdr:rowOff>
        </xdr:from>
        <xdr:to>
          <xdr:col>1</xdr:col>
          <xdr:colOff>514350</xdr:colOff>
          <xdr:row>2</xdr:row>
          <xdr:rowOff>504825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161925</xdr:rowOff>
        </xdr:from>
        <xdr:to>
          <xdr:col>1</xdr:col>
          <xdr:colOff>561975</xdr:colOff>
          <xdr:row>6</xdr:row>
          <xdr:rowOff>390525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78441</xdr:colOff>
      <xdr:row>5</xdr:row>
      <xdr:rowOff>70320</xdr:rowOff>
    </xdr:from>
    <xdr:to>
      <xdr:col>10</xdr:col>
      <xdr:colOff>156883</xdr:colOff>
      <xdr:row>43</xdr:row>
      <xdr:rowOff>100852</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78441" y="1056438"/>
          <a:ext cx="6129618" cy="72695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0</xdr:colOff>
      <xdr:row>1</xdr:row>
      <xdr:rowOff>19050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209550"/>
          <a:ext cx="9098056" cy="11753850"/>
        </a:xfrm>
        <a:prstGeom prst="rect">
          <a:avLst/>
        </a:prstGeom>
      </xdr:spPr>
    </xdr:pic>
    <xdr:clientData/>
  </xdr:twoCellAnchor>
  <xdr:twoCellAnchor editAs="oneCell">
    <xdr:from>
      <xdr:col>0</xdr:col>
      <xdr:colOff>57150</xdr:colOff>
      <xdr:row>0</xdr:row>
      <xdr:rowOff>180975</xdr:rowOff>
    </xdr:from>
    <xdr:to>
      <xdr:col>14</xdr:col>
      <xdr:colOff>590550</xdr:colOff>
      <xdr:row>63</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7150" y="180975"/>
          <a:ext cx="9067800" cy="1182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4093\OneDrive%20-%20City%20of%20Houston\Virtural%20Desktop\New%20Workbook\2020%20NOFA%20Workbook-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core Tab"/>
      <sheetName val="Summary of Risk"/>
      <sheetName val="General Contrator &amp; Managemnet "/>
      <sheetName val="Primary Market Area"/>
      <sheetName val="Drop Downs"/>
      <sheetName val="Instructions"/>
      <sheetName val="Applicant Info"/>
      <sheetName val="Site Information"/>
      <sheetName val="Project Information"/>
      <sheetName val="Deal Team Details "/>
      <sheetName val="MF Building Resilience-NEW Cons"/>
      <sheetName val="Sources (2)"/>
      <sheetName val="Sources"/>
      <sheetName val="Uses"/>
      <sheetName val="Cost Allocation Chart"/>
      <sheetName val="Unit Mix"/>
      <sheetName val="Operating Exp"/>
      <sheetName val="Proforma"/>
      <sheetName val="Gap Analysis"/>
      <sheetName val="Conflict of Interest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oustontx.gov/housing/multifamily.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exas.gov/texas-schools/accountability/academic-accountability/performance-reporting/school-report-car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ergystar.gov/" TargetMode="External"/><Relationship Id="rId3" Type="http://schemas.openxmlformats.org/officeDocument/2006/relationships/hyperlink" Target="https://www.centerpointenergy.com/en-us/business/save-energy-money/electric-efficiency-programs/for-builders-developers?sa=ho" TargetMode="External"/><Relationship Id="rId7" Type="http://schemas.openxmlformats.org/officeDocument/2006/relationships/hyperlink" Target="http://www.iccsafe.org/" TargetMode="External"/><Relationship Id="rId2" Type="http://schemas.openxmlformats.org/officeDocument/2006/relationships/hyperlink" Target="https://www.texaspaceauthority.org/" TargetMode="External"/><Relationship Id="rId1" Type="http://schemas.openxmlformats.org/officeDocument/2006/relationships/hyperlink" Target="https://www.enterprisecommunity.org/download?fid=2154&amp;nid=4325" TargetMode="External"/><Relationship Id="rId6" Type="http://schemas.openxmlformats.org/officeDocument/2006/relationships/hyperlink" Target="https://www.tdhca.state.tx.us/community-affairs/wap/index.htm" TargetMode="External"/><Relationship Id="rId5" Type="http://schemas.openxmlformats.org/officeDocument/2006/relationships/hyperlink" Target="https://www.energystar.gov/about/federal_tax_credits/federal_tax_credit_archives/tax_credits_home_builders" TargetMode="External"/><Relationship Id="rId10" Type="http://schemas.openxmlformats.org/officeDocument/2006/relationships/printerSettings" Target="../printerSettings/printerSettings6.bin"/><Relationship Id="rId4" Type="http://schemas.openxmlformats.org/officeDocument/2006/relationships/hyperlink" Target="https://www.fanniemae.com/multifamily/green-initiative" TargetMode="External"/><Relationship Id="rId9" Type="http://schemas.openxmlformats.org/officeDocument/2006/relationships/hyperlink" Target="http://www.greencommunitiesonlin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FC46"/>
  <sheetViews>
    <sheetView showGridLines="0" showRowColHeaders="0" tabSelected="1" zoomScale="85" zoomScaleNormal="85" workbookViewId="0">
      <selection activeCell="D27" sqref="D27:I27"/>
    </sheetView>
  </sheetViews>
  <sheetFormatPr defaultColWidth="8.85546875" defaultRowHeight="15" zeroHeight="1"/>
  <cols>
    <col min="1" max="10" width="8.85546875" style="46" customWidth="1"/>
    <col min="11" max="11" width="8.85546875" style="46" hidden="1" customWidth="1"/>
    <col min="12" max="16383" width="0" style="46" hidden="1" customWidth="1"/>
    <col min="16384" max="16384" width="8.85546875" style="46" hidden="1"/>
  </cols>
  <sheetData>
    <row r="1" spans="1:10" ht="15.75" thickTop="1">
      <c r="A1" s="43"/>
      <c r="B1" s="44"/>
      <c r="C1" s="44"/>
      <c r="D1" s="44"/>
      <c r="E1" s="44"/>
      <c r="F1" s="44"/>
      <c r="G1" s="44"/>
      <c r="H1" s="44"/>
      <c r="I1" s="44"/>
      <c r="J1" s="45"/>
    </row>
    <row r="2" spans="1:10">
      <c r="A2" s="47"/>
      <c r="B2" s="48"/>
      <c r="C2" s="48"/>
      <c r="D2" s="48"/>
      <c r="E2" s="48"/>
      <c r="F2" s="48"/>
      <c r="G2" s="48"/>
      <c r="H2" s="48"/>
      <c r="I2" s="48"/>
      <c r="J2" s="49"/>
    </row>
    <row r="3" spans="1:10">
      <c r="A3" s="47"/>
      <c r="B3" s="48"/>
      <c r="C3" s="48"/>
      <c r="D3" s="48"/>
      <c r="E3" s="48"/>
      <c r="F3" s="48"/>
      <c r="G3" s="48"/>
      <c r="H3" s="48"/>
      <c r="I3" s="48"/>
      <c r="J3" s="49"/>
    </row>
    <row r="4" spans="1:10">
      <c r="A4" s="47"/>
      <c r="B4" s="48"/>
      <c r="C4" s="48"/>
      <c r="D4" s="48"/>
      <c r="E4" s="48"/>
      <c r="F4" s="48"/>
      <c r="G4" s="48"/>
      <c r="H4" s="48"/>
      <c r="I4" s="48"/>
      <c r="J4" s="49"/>
    </row>
    <row r="5" spans="1:10">
      <c r="A5" s="47"/>
      <c r="B5" s="48"/>
      <c r="C5" s="48"/>
      <c r="D5" s="48"/>
      <c r="E5" s="48"/>
      <c r="F5" s="48"/>
      <c r="G5" s="48"/>
      <c r="H5" s="48"/>
      <c r="I5" s="48"/>
      <c r="J5" s="49"/>
    </row>
    <row r="6" spans="1:10">
      <c r="A6" s="47"/>
      <c r="B6" s="287"/>
      <c r="C6" s="287"/>
      <c r="D6" s="287"/>
      <c r="E6" s="287"/>
      <c r="F6" s="287"/>
      <c r="G6" s="287"/>
      <c r="H6" s="287"/>
      <c r="I6" s="287"/>
      <c r="J6" s="49"/>
    </row>
    <row r="7" spans="1:10">
      <c r="A7" s="47"/>
      <c r="B7" s="287"/>
      <c r="C7" s="287"/>
      <c r="D7" s="287"/>
      <c r="E7" s="287"/>
      <c r="F7" s="287"/>
      <c r="G7" s="287"/>
      <c r="H7" s="287"/>
      <c r="I7" s="287"/>
      <c r="J7" s="49"/>
    </row>
    <row r="8" spans="1:10">
      <c r="A8" s="47"/>
      <c r="B8" s="287"/>
      <c r="C8" s="287"/>
      <c r="D8" s="287"/>
      <c r="E8" s="287"/>
      <c r="F8" s="287"/>
      <c r="G8" s="287"/>
      <c r="H8" s="287"/>
      <c r="I8" s="287"/>
      <c r="J8" s="49"/>
    </row>
    <row r="9" spans="1:10">
      <c r="A9" s="47"/>
      <c r="B9" s="48"/>
      <c r="C9" s="48"/>
      <c r="D9" s="48"/>
      <c r="E9" s="48"/>
      <c r="F9" s="48"/>
      <c r="G9" s="48"/>
      <c r="H9" s="48"/>
      <c r="I9" s="48"/>
      <c r="J9" s="49"/>
    </row>
    <row r="10" spans="1:10">
      <c r="A10" s="47"/>
      <c r="B10" s="48"/>
      <c r="C10" s="48"/>
      <c r="D10" s="48"/>
      <c r="E10" s="48"/>
      <c r="F10" s="48"/>
      <c r="G10" s="48"/>
      <c r="H10" s="48"/>
      <c r="I10" s="48"/>
      <c r="J10" s="49"/>
    </row>
    <row r="11" spans="1:10">
      <c r="A11" s="47"/>
      <c r="B11" s="48"/>
      <c r="C11" s="48"/>
      <c r="D11" s="48"/>
      <c r="E11" s="48"/>
      <c r="F11" s="48"/>
      <c r="G11" s="48"/>
      <c r="H11" s="48"/>
      <c r="I11" s="48"/>
      <c r="J11" s="49"/>
    </row>
    <row r="12" spans="1:10">
      <c r="A12" s="47"/>
      <c r="B12" s="48"/>
      <c r="C12" s="48"/>
      <c r="D12" s="48"/>
      <c r="E12" s="48"/>
      <c r="F12" s="48"/>
      <c r="G12" s="48"/>
      <c r="H12" s="48"/>
      <c r="I12" s="48"/>
      <c r="J12" s="49"/>
    </row>
    <row r="13" spans="1:10">
      <c r="A13" s="47"/>
      <c r="B13" s="48"/>
      <c r="C13" s="48"/>
      <c r="D13" s="48"/>
      <c r="E13" s="48"/>
      <c r="F13" s="48"/>
      <c r="G13" s="48"/>
      <c r="H13" s="48"/>
      <c r="I13" s="48"/>
      <c r="J13" s="49"/>
    </row>
    <row r="14" spans="1:10">
      <c r="A14" s="47"/>
      <c r="B14" s="48"/>
      <c r="C14" s="48"/>
      <c r="D14" s="48"/>
      <c r="E14" s="48"/>
      <c r="F14" s="48"/>
      <c r="G14" s="48"/>
      <c r="H14" s="48"/>
      <c r="I14" s="48"/>
      <c r="J14" s="49"/>
    </row>
    <row r="15" spans="1:10">
      <c r="A15" s="47"/>
      <c r="B15" s="48"/>
      <c r="C15" s="48"/>
      <c r="D15" s="48"/>
      <c r="E15" s="48"/>
      <c r="F15" s="48"/>
      <c r="G15" s="48"/>
      <c r="H15" s="48"/>
      <c r="I15" s="48"/>
      <c r="J15" s="49"/>
    </row>
    <row r="16" spans="1:10" ht="15" customHeight="1">
      <c r="A16" s="47"/>
      <c r="B16" s="48"/>
      <c r="C16" s="48"/>
      <c r="D16" s="48"/>
      <c r="E16" s="48"/>
      <c r="F16" s="48"/>
      <c r="G16" s="48"/>
      <c r="H16" s="48"/>
      <c r="I16" s="48"/>
      <c r="J16" s="49"/>
    </row>
    <row r="17" spans="1:10">
      <c r="A17" s="47"/>
      <c r="B17" s="48"/>
      <c r="C17" s="48"/>
      <c r="D17" s="48"/>
      <c r="E17" s="48"/>
      <c r="F17" s="48"/>
      <c r="G17" s="48"/>
      <c r="H17" s="48"/>
      <c r="I17" s="48"/>
      <c r="J17" s="49"/>
    </row>
    <row r="18" spans="1:10">
      <c r="A18" s="47"/>
      <c r="B18" s="48"/>
      <c r="C18" s="48"/>
      <c r="D18" s="48"/>
      <c r="E18" s="48"/>
      <c r="F18" s="48"/>
      <c r="G18" s="48"/>
      <c r="H18" s="48"/>
      <c r="I18" s="48"/>
      <c r="J18" s="49"/>
    </row>
    <row r="19" spans="1:10" ht="14.45" customHeight="1">
      <c r="A19" s="50"/>
      <c r="B19" s="288" t="s">
        <v>573</v>
      </c>
      <c r="C19" s="289"/>
      <c r="D19" s="290"/>
      <c r="E19" s="289"/>
      <c r="F19" s="290"/>
      <c r="G19" s="289"/>
      <c r="H19" s="288"/>
      <c r="I19" s="288"/>
      <c r="J19" s="49"/>
    </row>
    <row r="20" spans="1:10" ht="14.45" customHeight="1">
      <c r="A20" s="47"/>
      <c r="B20" s="290"/>
      <c r="C20" s="289"/>
      <c r="D20" s="290"/>
      <c r="E20" s="289"/>
      <c r="F20" s="290"/>
      <c r="G20" s="289"/>
      <c r="H20" s="288"/>
      <c r="I20" s="288"/>
      <c r="J20" s="49"/>
    </row>
    <row r="21" spans="1:10" ht="14.45" customHeight="1">
      <c r="A21" s="50"/>
      <c r="B21" s="288"/>
      <c r="C21" s="289"/>
      <c r="D21" s="290"/>
      <c r="E21" s="289"/>
      <c r="F21" s="290"/>
      <c r="G21" s="289"/>
      <c r="H21" s="288"/>
      <c r="I21" s="288"/>
      <c r="J21" s="49"/>
    </row>
    <row r="22" spans="1:10" ht="14.45" customHeight="1">
      <c r="A22" s="50"/>
      <c r="B22" s="288"/>
      <c r="C22" s="289"/>
      <c r="D22" s="290"/>
      <c r="E22" s="289"/>
      <c r="F22" s="290"/>
      <c r="G22" s="289"/>
      <c r="H22" s="288"/>
      <c r="I22" s="288"/>
      <c r="J22" s="49"/>
    </row>
    <row r="23" spans="1:10" ht="14.45" customHeight="1">
      <c r="A23" s="50"/>
      <c r="B23" s="288"/>
      <c r="C23" s="289"/>
      <c r="D23" s="288"/>
      <c r="E23" s="289"/>
      <c r="F23" s="288"/>
      <c r="G23" s="289"/>
      <c r="H23" s="288"/>
      <c r="I23" s="288"/>
      <c r="J23" s="49"/>
    </row>
    <row r="24" spans="1:10" ht="14.45" customHeight="1">
      <c r="A24" s="50"/>
      <c r="B24" s="288"/>
      <c r="C24" s="289"/>
      <c r="D24" s="288"/>
      <c r="E24" s="289"/>
      <c r="F24" s="288"/>
      <c r="G24" s="288"/>
      <c r="H24" s="288"/>
      <c r="I24" s="288"/>
      <c r="J24" s="49"/>
    </row>
    <row r="25" spans="1:10" ht="14.45" customHeight="1">
      <c r="A25" s="50"/>
      <c r="B25" s="288"/>
      <c r="C25" s="289"/>
      <c r="D25" s="288"/>
      <c r="E25" s="289"/>
      <c r="F25" s="288"/>
      <c r="G25" s="288"/>
      <c r="H25" s="288"/>
      <c r="I25" s="288"/>
      <c r="J25" s="49"/>
    </row>
    <row r="26" spans="1:10" ht="14.45" customHeight="1">
      <c r="A26" s="50"/>
      <c r="B26" s="288"/>
      <c r="C26" s="289"/>
      <c r="D26" s="288"/>
      <c r="E26" s="289"/>
      <c r="F26" s="288"/>
      <c r="G26" s="288"/>
      <c r="H26" s="288"/>
      <c r="I26" s="288"/>
      <c r="J26" s="49"/>
    </row>
    <row r="27" spans="1:10" ht="39" customHeight="1">
      <c r="A27" s="50"/>
      <c r="B27" s="291" t="s">
        <v>333</v>
      </c>
      <c r="C27" s="292"/>
      <c r="D27" s="293"/>
      <c r="E27" s="293"/>
      <c r="F27" s="293"/>
      <c r="G27" s="293"/>
      <c r="H27" s="293"/>
      <c r="I27" s="293"/>
      <c r="J27" s="49"/>
    </row>
    <row r="28" spans="1:10" ht="39" customHeight="1">
      <c r="A28" s="50"/>
      <c r="B28" s="291" t="s">
        <v>332</v>
      </c>
      <c r="C28" s="292"/>
      <c r="D28" s="293"/>
      <c r="E28" s="293"/>
      <c r="F28" s="293"/>
      <c r="G28" s="293"/>
      <c r="H28" s="293"/>
      <c r="I28" s="293"/>
      <c r="J28" s="49"/>
    </row>
    <row r="29" spans="1:10" ht="39" customHeight="1">
      <c r="A29" s="50"/>
      <c r="B29" s="291" t="s">
        <v>153</v>
      </c>
      <c r="C29" s="292"/>
      <c r="D29" s="283"/>
      <c r="E29" s="283"/>
      <c r="F29" s="283"/>
      <c r="G29" s="283"/>
      <c r="H29" s="283"/>
      <c r="I29" s="283"/>
      <c r="J29" s="49"/>
    </row>
    <row r="30" spans="1:10" ht="11.25" customHeight="1">
      <c r="A30" s="50"/>
      <c r="B30" s="51"/>
      <c r="C30" s="51"/>
      <c r="D30" s="52"/>
      <c r="E30" s="52"/>
      <c r="F30" s="52"/>
      <c r="G30" s="52"/>
      <c r="H30" s="52"/>
      <c r="I30" s="52"/>
      <c r="J30" s="49"/>
    </row>
    <row r="31" spans="1:10" ht="14.45" customHeight="1">
      <c r="A31" s="50"/>
      <c r="B31" s="77"/>
      <c r="C31" s="77"/>
      <c r="D31" s="77"/>
      <c r="E31" s="77"/>
      <c r="F31" s="77"/>
      <c r="G31" s="77"/>
      <c r="H31" s="77"/>
      <c r="I31" s="77"/>
      <c r="J31" s="78"/>
    </row>
    <row r="32" spans="1:10" ht="14.45" customHeight="1">
      <c r="A32" s="76"/>
      <c r="B32" s="77"/>
      <c r="C32" s="77"/>
      <c r="D32" s="77"/>
      <c r="E32" s="77"/>
      <c r="F32" s="77"/>
      <c r="G32" s="77"/>
      <c r="H32" s="77"/>
      <c r="I32" s="77"/>
      <c r="J32" s="78"/>
    </row>
    <row r="33" spans="1:10" ht="14.45" customHeight="1">
      <c r="A33" s="76"/>
      <c r="B33" s="77"/>
      <c r="C33" s="77"/>
      <c r="D33" s="77"/>
      <c r="E33" s="77"/>
      <c r="F33" s="77"/>
      <c r="G33" s="77"/>
      <c r="H33" s="77"/>
      <c r="I33" s="77"/>
      <c r="J33" s="78"/>
    </row>
    <row r="34" spans="1:10" ht="14.45" customHeight="1">
      <c r="A34" s="76"/>
      <c r="B34" s="77"/>
      <c r="C34" s="77"/>
      <c r="D34" s="77"/>
      <c r="E34" s="77"/>
      <c r="F34" s="77"/>
      <c r="G34" s="77"/>
      <c r="H34" s="77"/>
      <c r="I34" s="77"/>
      <c r="J34" s="78"/>
    </row>
    <row r="35" spans="1:10" ht="14.45" customHeight="1">
      <c r="A35" s="76"/>
      <c r="B35" s="77"/>
      <c r="C35" s="77"/>
      <c r="D35" s="77"/>
      <c r="E35" s="77"/>
      <c r="F35" s="77"/>
      <c r="G35" s="77"/>
      <c r="H35" s="77"/>
      <c r="I35" s="77"/>
      <c r="J35" s="78"/>
    </row>
    <row r="36" spans="1:10" ht="14.45" customHeight="1">
      <c r="A36" s="76"/>
      <c r="B36" s="77"/>
      <c r="C36" s="77"/>
      <c r="D36" s="77"/>
      <c r="E36" s="77"/>
      <c r="F36" s="77"/>
      <c r="G36" s="77"/>
      <c r="H36" s="77"/>
      <c r="I36" s="77"/>
      <c r="J36" s="78"/>
    </row>
    <row r="37" spans="1:10" ht="14.45" customHeight="1">
      <c r="A37" s="76"/>
      <c r="B37" s="77"/>
      <c r="C37" s="77"/>
      <c r="D37" s="77"/>
      <c r="E37" s="77"/>
      <c r="F37" s="77"/>
      <c r="G37" s="77"/>
      <c r="H37" s="77"/>
      <c r="I37" s="77"/>
      <c r="J37" s="78"/>
    </row>
    <row r="38" spans="1:10" ht="28.5">
      <c r="A38" s="76"/>
      <c r="B38" s="53"/>
      <c r="C38" s="53"/>
      <c r="D38" s="53"/>
      <c r="E38" s="53"/>
      <c r="F38" s="53"/>
      <c r="G38" s="53"/>
      <c r="H38" s="284"/>
      <c r="I38" s="284"/>
      <c r="J38" s="285"/>
    </row>
    <row r="39" spans="1:10">
      <c r="A39" s="50"/>
      <c r="B39" s="53"/>
      <c r="C39" s="53"/>
      <c r="D39" s="53"/>
      <c r="E39" s="53"/>
      <c r="F39" s="53"/>
      <c r="G39" s="53"/>
      <c r="H39" s="53"/>
      <c r="I39" s="53"/>
      <c r="J39" s="49"/>
    </row>
    <row r="40" spans="1:10" ht="15" customHeight="1">
      <c r="A40" s="50"/>
      <c r="B40" s="53"/>
      <c r="C40" s="53"/>
      <c r="D40" s="53"/>
      <c r="E40" s="53"/>
      <c r="F40" s="53"/>
      <c r="H40" s="286"/>
      <c r="I40" s="286"/>
      <c r="J40" s="54"/>
    </row>
    <row r="41" spans="1:10">
      <c r="A41" s="50"/>
      <c r="B41" s="53"/>
      <c r="C41" s="53"/>
      <c r="D41" s="53"/>
      <c r="E41" s="53"/>
      <c r="F41" s="53"/>
      <c r="G41" s="53"/>
      <c r="H41" s="53"/>
      <c r="I41" s="53"/>
      <c r="J41" s="49"/>
    </row>
    <row r="42" spans="1:10">
      <c r="A42" s="50"/>
      <c r="B42" s="53"/>
      <c r="C42" s="53"/>
      <c r="D42" s="53"/>
      <c r="E42" s="53"/>
      <c r="F42" s="53"/>
      <c r="G42" s="53"/>
      <c r="H42" s="53"/>
      <c r="I42" s="53"/>
      <c r="J42" s="49"/>
    </row>
    <row r="43" spans="1:10" ht="15.75" thickBot="1">
      <c r="A43" s="50"/>
      <c r="B43" s="56"/>
      <c r="C43" s="56"/>
      <c r="D43" s="56"/>
      <c r="E43" s="56"/>
      <c r="F43" s="56"/>
      <c r="G43" s="56"/>
      <c r="H43" s="56"/>
      <c r="I43" s="56"/>
      <c r="J43" s="57"/>
    </row>
    <row r="44" spans="1:10" ht="16.5" hidden="1" thickTop="1" thickBot="1">
      <c r="A44" s="55"/>
    </row>
    <row r="45" spans="1:10" ht="15.75" hidden="1" thickTop="1"/>
    <row r="46" spans="1:10" ht="15.75" thickTop="1"/>
  </sheetData>
  <sheetProtection algorithmName="SHA-512" hashValue="P+UvPMVxZTBUWKgMEziUuSRn87VGe4cN1fAysQTjIrVVym04w5RFa1GUtRMY2sSzBMZyCxx3a44T3CZXVSRQ8Q==" saltValue="81WF77dW7WAYY8PIlinhHw==" spinCount="100000" sheet="1" objects="1" scenarios="1" selectLockedCells="1"/>
  <mergeCells count="10">
    <mergeCell ref="D29:I29"/>
    <mergeCell ref="H38:J38"/>
    <mergeCell ref="H40:I40"/>
    <mergeCell ref="B6:I8"/>
    <mergeCell ref="B19:I26"/>
    <mergeCell ref="B27:C27"/>
    <mergeCell ref="D27:I27"/>
    <mergeCell ref="B29:C29"/>
    <mergeCell ref="D28:I28"/>
    <mergeCell ref="B28:C28"/>
  </mergeCells>
  <pageMargins left="0.7" right="0.7"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K45"/>
  <sheetViews>
    <sheetView showGridLines="0" showRowColHeaders="0" zoomScale="85" zoomScaleNormal="85" workbookViewId="0">
      <selection activeCell="K4" sqref="K4"/>
    </sheetView>
  </sheetViews>
  <sheetFormatPr defaultColWidth="0" defaultRowHeight="15" zeroHeight="1"/>
  <cols>
    <col min="1" max="11" width="9.140625" customWidth="1"/>
    <col min="12" max="16384" width="9.140625" hidden="1"/>
  </cols>
  <sheetData>
    <row r="1" spans="1:10"/>
    <row r="2" spans="1:10" ht="18" customHeight="1">
      <c r="A2" s="441" t="s">
        <v>154</v>
      </c>
      <c r="B2" s="441"/>
      <c r="C2" s="441"/>
      <c r="D2" s="441"/>
      <c r="E2" s="441"/>
      <c r="F2" s="441"/>
      <c r="G2" s="441"/>
      <c r="H2" s="441"/>
      <c r="I2" s="441"/>
      <c r="J2" s="441"/>
    </row>
    <row r="3" spans="1:10">
      <c r="A3" s="441"/>
      <c r="B3" s="441"/>
      <c r="C3" s="441"/>
      <c r="D3" s="441"/>
      <c r="E3" s="441"/>
      <c r="F3" s="441"/>
      <c r="G3" s="441"/>
      <c r="H3" s="441"/>
      <c r="I3" s="441"/>
      <c r="J3" s="441"/>
    </row>
    <row r="4" spans="1:10">
      <c r="A4" s="441"/>
      <c r="B4" s="441"/>
      <c r="C4" s="441"/>
      <c r="D4" s="441"/>
      <c r="E4" s="441"/>
      <c r="F4" s="441"/>
      <c r="G4" s="441"/>
      <c r="H4" s="441"/>
      <c r="I4" s="441"/>
      <c r="J4" s="441"/>
    </row>
    <row r="5" spans="1:10">
      <c r="A5" s="441"/>
      <c r="B5" s="441"/>
      <c r="C5" s="441"/>
      <c r="D5" s="441"/>
      <c r="E5" s="441"/>
      <c r="F5" s="441"/>
      <c r="G5" s="441"/>
      <c r="H5" s="441"/>
      <c r="I5" s="441"/>
      <c r="J5" s="441"/>
    </row>
    <row r="6" spans="1:10"/>
    <row r="7" spans="1:10"/>
    <row r="8" spans="1:10"/>
    <row r="9" spans="1:10"/>
    <row r="10" spans="1:10"/>
    <row r="11" spans="1:10"/>
    <row r="12" spans="1:10"/>
    <row r="13" spans="1:10"/>
    <row r="14" spans="1:10"/>
    <row r="15" spans="1:10"/>
    <row r="16" spans="1:10"/>
    <row r="17"/>
    <row r="18"/>
    <row r="19"/>
    <row r="20"/>
    <row r="21"/>
    <row r="22"/>
    <row r="23"/>
    <row r="24"/>
    <row r="25"/>
    <row r="26"/>
    <row r="27"/>
    <row r="28"/>
    <row r="29"/>
    <row r="30"/>
    <row r="31"/>
    <row r="32"/>
    <row r="33"/>
    <row r="34"/>
    <row r="35"/>
    <row r="36"/>
    <row r="37"/>
    <row r="38"/>
    <row r="39"/>
    <row r="40"/>
    <row r="41"/>
    <row r="42"/>
    <row r="43"/>
    <row r="44"/>
    <row r="45"/>
  </sheetData>
  <sheetProtection algorithmName="SHA-512" hashValue="0UMuAgc9XQzCmLICbSz/wBa3OyObCOmE9UtYR5Z5je+bHR3YfgC3QSTI+PY0051t/OVgsK4Q2io/R33odS+niQ==" saltValue="ZjJ/ATW3a9KE9qI4FgCssA==" spinCount="100000" sheet="1" selectLockedCells="1" selectUnlockedCells="1"/>
  <mergeCells count="1">
    <mergeCell ref="A2:J5"/>
  </mergeCells>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B7E8-E876-48C3-A1BD-BB147EF89F3D}">
  <sheetPr>
    <tabColor rgb="FFFF0000"/>
  </sheetPr>
  <dimension ref="A1:O63"/>
  <sheetViews>
    <sheetView workbookViewId="0">
      <selection activeCell="A2" sqref="A2:K5"/>
    </sheetView>
  </sheetViews>
  <sheetFormatPr defaultColWidth="0" defaultRowHeight="15" customHeight="1" zeroHeight="1"/>
  <cols>
    <col min="1" max="15" width="9.140625" customWidth="1"/>
    <col min="16" max="16384" width="9.140625" hidden="1"/>
  </cols>
  <sheetData>
    <row r="1" spans="3:3">
      <c r="C1" t="s">
        <v>528</v>
      </c>
    </row>
    <row r="2" spans="3:3"/>
    <row r="3" spans="3:3"/>
    <row r="4" spans="3:3"/>
    <row r="5" spans="3:3"/>
    <row r="6" spans="3:3"/>
    <row r="7" spans="3:3"/>
    <row r="8" spans="3:3"/>
    <row r="9" spans="3:3"/>
    <row r="10" spans="3:3"/>
    <row r="11" spans="3:3"/>
    <row r="12" spans="3:3"/>
    <row r="13" spans="3:3"/>
    <row r="14" spans="3:3"/>
    <row r="15" spans="3:3"/>
    <row r="16" spans="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68"/>
  <sheetViews>
    <sheetView workbookViewId="0">
      <selection activeCell="Q30" sqref="Q30"/>
    </sheetView>
  </sheetViews>
  <sheetFormatPr defaultColWidth="8.85546875" defaultRowHeight="15"/>
  <cols>
    <col min="1" max="1" width="12" bestFit="1" customWidth="1"/>
  </cols>
  <sheetData>
    <row r="1" spans="1:8">
      <c r="A1" t="s">
        <v>36</v>
      </c>
      <c r="B1" t="s">
        <v>37</v>
      </c>
      <c r="C1" t="s">
        <v>47</v>
      </c>
      <c r="D1" t="s">
        <v>48</v>
      </c>
      <c r="H1" t="s">
        <v>170</v>
      </c>
    </row>
    <row r="2" spans="1:8">
      <c r="A2" s="103">
        <v>48039660100</v>
      </c>
      <c r="B2" t="s">
        <v>38</v>
      </c>
      <c r="C2">
        <v>3.2</v>
      </c>
      <c r="D2">
        <v>106548</v>
      </c>
      <c r="H2" t="s">
        <v>1</v>
      </c>
    </row>
    <row r="3" spans="1:8">
      <c r="A3" s="103">
        <v>48039660200</v>
      </c>
      <c r="B3" t="s">
        <v>38</v>
      </c>
      <c r="C3">
        <v>7.1</v>
      </c>
      <c r="D3">
        <v>87478</v>
      </c>
      <c r="H3" t="s">
        <v>5</v>
      </c>
    </row>
    <row r="4" spans="1:8">
      <c r="A4" s="103">
        <v>48039660300</v>
      </c>
      <c r="B4" t="s">
        <v>38</v>
      </c>
      <c r="C4">
        <v>3.5</v>
      </c>
      <c r="D4">
        <v>101747</v>
      </c>
    </row>
    <row r="5" spans="1:8">
      <c r="A5" s="103">
        <v>48039660400</v>
      </c>
      <c r="B5" t="s">
        <v>38</v>
      </c>
      <c r="C5">
        <v>9</v>
      </c>
      <c r="D5">
        <v>99322</v>
      </c>
    </row>
    <row r="6" spans="1:8">
      <c r="A6" s="103">
        <v>48039660500</v>
      </c>
      <c r="B6" t="s">
        <v>38</v>
      </c>
      <c r="C6">
        <v>8.6999999999999993</v>
      </c>
      <c r="D6">
        <v>85245</v>
      </c>
    </row>
    <row r="7" spans="1:8">
      <c r="A7" s="103">
        <v>48039660601</v>
      </c>
      <c r="B7" t="s">
        <v>38</v>
      </c>
      <c r="C7">
        <v>4.2</v>
      </c>
      <c r="D7">
        <v>101667</v>
      </c>
    </row>
    <row r="8" spans="1:8">
      <c r="A8" s="103">
        <v>48039660602</v>
      </c>
      <c r="B8" t="s">
        <v>38</v>
      </c>
      <c r="C8">
        <v>3.3</v>
      </c>
      <c r="D8">
        <v>101986</v>
      </c>
    </row>
    <row r="9" spans="1:8">
      <c r="A9" s="103">
        <v>48039660701</v>
      </c>
      <c r="B9" t="s">
        <v>38</v>
      </c>
      <c r="C9">
        <v>7.2</v>
      </c>
      <c r="D9">
        <v>128110</v>
      </c>
    </row>
    <row r="10" spans="1:8">
      <c r="A10" s="103">
        <v>48039660702</v>
      </c>
      <c r="B10" t="s">
        <v>38</v>
      </c>
      <c r="C10">
        <v>4.2</v>
      </c>
      <c r="D10">
        <v>100257</v>
      </c>
    </row>
    <row r="11" spans="1:8">
      <c r="A11" s="103">
        <v>48039660801</v>
      </c>
      <c r="B11" t="s">
        <v>38</v>
      </c>
      <c r="C11">
        <v>2.1</v>
      </c>
      <c r="D11">
        <v>103063</v>
      </c>
    </row>
    <row r="12" spans="1:8">
      <c r="A12" s="103">
        <v>48039660802</v>
      </c>
      <c r="B12" t="s">
        <v>38</v>
      </c>
      <c r="C12">
        <v>1.3</v>
      </c>
      <c r="D12">
        <v>106422</v>
      </c>
    </row>
    <row r="13" spans="1:8">
      <c r="A13" s="103">
        <v>48039660900</v>
      </c>
      <c r="B13" t="s">
        <v>38</v>
      </c>
      <c r="C13">
        <v>16.3</v>
      </c>
      <c r="D13">
        <v>60833</v>
      </c>
    </row>
    <row r="14" spans="1:8">
      <c r="A14" s="103">
        <v>48039661000</v>
      </c>
      <c r="B14" t="s">
        <v>38</v>
      </c>
      <c r="C14">
        <v>11.5</v>
      </c>
      <c r="D14">
        <v>72321</v>
      </c>
    </row>
    <row r="15" spans="1:8">
      <c r="A15" s="103">
        <v>48039661100</v>
      </c>
      <c r="B15" t="s">
        <v>38</v>
      </c>
      <c r="C15">
        <v>13.2</v>
      </c>
      <c r="D15">
        <v>53722</v>
      </c>
    </row>
    <row r="16" spans="1:8">
      <c r="A16" s="103">
        <v>48039661200</v>
      </c>
      <c r="B16" t="s">
        <v>38</v>
      </c>
      <c r="C16">
        <v>18.7</v>
      </c>
      <c r="D16">
        <v>44881</v>
      </c>
    </row>
    <row r="17" spans="1:4">
      <c r="A17" s="103">
        <v>48039661300</v>
      </c>
      <c r="B17" t="s">
        <v>38</v>
      </c>
      <c r="C17">
        <v>24.2</v>
      </c>
      <c r="D17">
        <v>40592</v>
      </c>
    </row>
    <row r="18" spans="1:4">
      <c r="A18" s="103">
        <v>48039661400</v>
      </c>
      <c r="B18" t="s">
        <v>38</v>
      </c>
      <c r="C18">
        <v>11.1</v>
      </c>
      <c r="D18">
        <v>54326</v>
      </c>
    </row>
    <row r="19" spans="1:4">
      <c r="A19" s="103">
        <v>48039661501</v>
      </c>
      <c r="B19" t="s">
        <v>38</v>
      </c>
      <c r="C19">
        <v>12.7</v>
      </c>
      <c r="D19">
        <v>62422</v>
      </c>
    </row>
    <row r="20" spans="1:4">
      <c r="A20" s="103">
        <v>48039661502</v>
      </c>
      <c r="B20" t="s">
        <v>38</v>
      </c>
      <c r="C20">
        <v>10.3</v>
      </c>
      <c r="D20">
        <v>70179</v>
      </c>
    </row>
    <row r="21" spans="1:4">
      <c r="A21" s="103">
        <v>48039661601</v>
      </c>
      <c r="B21" t="s">
        <v>38</v>
      </c>
      <c r="C21">
        <v>16.5</v>
      </c>
      <c r="D21">
        <v>65722</v>
      </c>
    </row>
    <row r="22" spans="1:4">
      <c r="A22" s="103">
        <v>48039661602</v>
      </c>
      <c r="B22" t="s">
        <v>38</v>
      </c>
      <c r="C22">
        <v>17.899999999999999</v>
      </c>
      <c r="D22">
        <v>69150</v>
      </c>
    </row>
    <row r="23" spans="1:4">
      <c r="A23" s="103">
        <v>48039661700</v>
      </c>
      <c r="B23" t="s">
        <v>38</v>
      </c>
      <c r="C23">
        <v>13.5</v>
      </c>
      <c r="D23">
        <v>78830</v>
      </c>
    </row>
    <row r="24" spans="1:4">
      <c r="A24" s="103">
        <v>48039661800</v>
      </c>
      <c r="B24" t="s">
        <v>38</v>
      </c>
      <c r="C24">
        <v>9.5</v>
      </c>
      <c r="D24">
        <v>79113</v>
      </c>
    </row>
    <row r="25" spans="1:4">
      <c r="A25" s="103">
        <v>48039661900</v>
      </c>
      <c r="B25" t="s">
        <v>38</v>
      </c>
      <c r="C25">
        <v>7.6</v>
      </c>
      <c r="D25">
        <v>78654</v>
      </c>
    </row>
    <row r="26" spans="1:4">
      <c r="A26" s="103">
        <v>48039662000</v>
      </c>
      <c r="B26" t="s">
        <v>38</v>
      </c>
      <c r="C26">
        <v>10.8</v>
      </c>
      <c r="D26">
        <v>70487</v>
      </c>
    </row>
    <row r="27" spans="1:4">
      <c r="A27" s="103">
        <v>48039662100</v>
      </c>
      <c r="B27" t="s">
        <v>38</v>
      </c>
      <c r="C27">
        <v>12.6</v>
      </c>
      <c r="D27">
        <v>77566</v>
      </c>
    </row>
    <row r="28" spans="1:4">
      <c r="A28" s="103">
        <v>48039662200</v>
      </c>
      <c r="B28" t="s">
        <v>38</v>
      </c>
      <c r="C28">
        <v>5.8</v>
      </c>
      <c r="D28">
        <v>72539</v>
      </c>
    </row>
    <row r="29" spans="1:4">
      <c r="A29" s="103">
        <v>48039662300</v>
      </c>
      <c r="B29" t="s">
        <v>38</v>
      </c>
      <c r="C29">
        <v>22.5</v>
      </c>
      <c r="D29">
        <v>54973</v>
      </c>
    </row>
    <row r="30" spans="1:4">
      <c r="A30" s="103">
        <v>48039662400</v>
      </c>
      <c r="B30" t="s">
        <v>38</v>
      </c>
      <c r="C30">
        <v>4.4000000000000004</v>
      </c>
      <c r="D30">
        <v>56723</v>
      </c>
    </row>
    <row r="31" spans="1:4">
      <c r="A31" s="103">
        <v>48039662500</v>
      </c>
      <c r="B31" t="s">
        <v>38</v>
      </c>
      <c r="C31">
        <v>12</v>
      </c>
      <c r="D31">
        <v>90658</v>
      </c>
    </row>
    <row r="32" spans="1:4">
      <c r="A32" s="103">
        <v>48039662600</v>
      </c>
      <c r="B32" t="s">
        <v>38</v>
      </c>
      <c r="C32">
        <v>8.1</v>
      </c>
      <c r="D32">
        <v>66972</v>
      </c>
    </row>
    <row r="33" spans="1:4">
      <c r="A33" s="103">
        <v>48039662700</v>
      </c>
      <c r="B33" t="s">
        <v>38</v>
      </c>
      <c r="C33">
        <v>9.6999999999999993</v>
      </c>
      <c r="D33">
        <v>62188</v>
      </c>
    </row>
    <row r="34" spans="1:4">
      <c r="A34" s="103">
        <v>48039662800</v>
      </c>
      <c r="B34" t="s">
        <v>38</v>
      </c>
      <c r="C34">
        <v>15.1</v>
      </c>
      <c r="D34">
        <v>63576</v>
      </c>
    </row>
    <row r="35" spans="1:4">
      <c r="A35" s="103">
        <v>48039662900</v>
      </c>
      <c r="B35" t="s">
        <v>38</v>
      </c>
      <c r="C35">
        <v>11.3</v>
      </c>
      <c r="D35">
        <v>59891</v>
      </c>
    </row>
    <row r="36" spans="1:4">
      <c r="A36" s="103">
        <v>48039663000</v>
      </c>
      <c r="B36" t="s">
        <v>38</v>
      </c>
      <c r="C36">
        <v>17.2</v>
      </c>
      <c r="D36">
        <v>55977</v>
      </c>
    </row>
    <row r="37" spans="1:4">
      <c r="A37" s="103">
        <v>48039663100</v>
      </c>
      <c r="B37" t="s">
        <v>38</v>
      </c>
      <c r="C37">
        <v>2.2999999999999998</v>
      </c>
      <c r="D37">
        <v>127773</v>
      </c>
    </row>
    <row r="38" spans="1:4">
      <c r="A38" s="103">
        <v>48039663200</v>
      </c>
      <c r="B38" t="s">
        <v>38</v>
      </c>
      <c r="C38">
        <v>12.5</v>
      </c>
      <c r="D38">
        <v>68708</v>
      </c>
    </row>
    <row r="39" spans="1:4">
      <c r="A39" s="103">
        <v>48039663300</v>
      </c>
      <c r="B39" t="s">
        <v>38</v>
      </c>
      <c r="C39">
        <v>14.7</v>
      </c>
      <c r="D39">
        <v>62250</v>
      </c>
    </row>
    <row r="40" spans="1:4">
      <c r="A40" s="103">
        <v>48039663400</v>
      </c>
      <c r="B40" t="s">
        <v>38</v>
      </c>
      <c r="C40">
        <v>9.6</v>
      </c>
      <c r="D40">
        <v>74735</v>
      </c>
    </row>
    <row r="41" spans="1:4">
      <c r="A41" s="103">
        <v>48039663500</v>
      </c>
      <c r="B41" t="s">
        <v>38</v>
      </c>
      <c r="C41">
        <v>6.2</v>
      </c>
      <c r="D41">
        <v>73415</v>
      </c>
    </row>
    <row r="42" spans="1:4">
      <c r="A42" s="103">
        <v>48039663600</v>
      </c>
      <c r="B42" t="s">
        <v>38</v>
      </c>
      <c r="C42">
        <v>3.1</v>
      </c>
      <c r="D42">
        <v>120083</v>
      </c>
    </row>
    <row r="43" spans="1:4">
      <c r="A43" s="103">
        <v>48039663700</v>
      </c>
      <c r="B43" t="s">
        <v>38</v>
      </c>
      <c r="C43">
        <v>13.7</v>
      </c>
      <c r="D43">
        <v>89779</v>
      </c>
    </row>
    <row r="44" spans="1:4">
      <c r="A44" s="103">
        <v>48039663800</v>
      </c>
      <c r="B44" t="s">
        <v>38</v>
      </c>
      <c r="C44">
        <v>17.5</v>
      </c>
      <c r="D44">
        <v>56250</v>
      </c>
    </row>
    <row r="45" spans="1:4">
      <c r="A45" s="103">
        <v>48039663900</v>
      </c>
      <c r="B45" t="s">
        <v>38</v>
      </c>
      <c r="C45">
        <v>18.399999999999999</v>
      </c>
      <c r="D45">
        <v>44722</v>
      </c>
    </row>
    <row r="46" spans="1:4">
      <c r="A46" s="103">
        <v>48039664000</v>
      </c>
      <c r="B46" t="s">
        <v>38</v>
      </c>
      <c r="C46">
        <v>13.2</v>
      </c>
      <c r="D46">
        <v>65433</v>
      </c>
    </row>
    <row r="47" spans="1:4">
      <c r="A47" s="103">
        <v>48039664100</v>
      </c>
      <c r="B47" t="s">
        <v>38</v>
      </c>
      <c r="C47">
        <v>10.4</v>
      </c>
      <c r="D47">
        <v>63650</v>
      </c>
    </row>
    <row r="48" spans="1:4">
      <c r="A48" s="103">
        <v>48039664200</v>
      </c>
      <c r="B48" t="s">
        <v>38</v>
      </c>
      <c r="C48">
        <v>19.399999999999999</v>
      </c>
      <c r="D48">
        <v>47589</v>
      </c>
    </row>
    <row r="49" spans="1:4">
      <c r="A49" s="103">
        <v>48039664300</v>
      </c>
      <c r="B49" t="s">
        <v>38</v>
      </c>
      <c r="C49">
        <v>26.6</v>
      </c>
      <c r="D49">
        <v>39015</v>
      </c>
    </row>
    <row r="50" spans="1:4">
      <c r="A50" s="103">
        <v>48039664400</v>
      </c>
      <c r="B50" t="s">
        <v>38</v>
      </c>
      <c r="C50">
        <v>22.6</v>
      </c>
      <c r="D50">
        <v>38107</v>
      </c>
    </row>
    <row r="51" spans="1:4">
      <c r="A51" s="103">
        <v>48039664501</v>
      </c>
      <c r="B51" t="s">
        <v>38</v>
      </c>
      <c r="C51">
        <v>13.4</v>
      </c>
      <c r="D51">
        <v>48810</v>
      </c>
    </row>
    <row r="52" spans="1:4">
      <c r="A52" s="103">
        <v>48039990000</v>
      </c>
      <c r="B52" t="s">
        <v>38</v>
      </c>
      <c r="C52" t="s">
        <v>49</v>
      </c>
      <c r="D52" t="s">
        <v>49</v>
      </c>
    </row>
    <row r="53" spans="1:4">
      <c r="A53" s="103">
        <v>48071710100</v>
      </c>
      <c r="B53" t="s">
        <v>39</v>
      </c>
      <c r="C53">
        <v>6.8</v>
      </c>
      <c r="D53">
        <v>76944</v>
      </c>
    </row>
    <row r="54" spans="1:4">
      <c r="A54" s="103">
        <v>48071710200</v>
      </c>
      <c r="B54" t="s">
        <v>39</v>
      </c>
      <c r="C54">
        <v>12.9</v>
      </c>
      <c r="D54">
        <v>106288</v>
      </c>
    </row>
    <row r="55" spans="1:4">
      <c r="A55" s="103">
        <v>48071710300</v>
      </c>
      <c r="B55" t="s">
        <v>39</v>
      </c>
      <c r="C55">
        <v>23.1</v>
      </c>
      <c r="D55">
        <v>61063</v>
      </c>
    </row>
    <row r="56" spans="1:4">
      <c r="A56" s="103">
        <v>48071710401</v>
      </c>
      <c r="B56" t="s">
        <v>39</v>
      </c>
      <c r="C56">
        <v>8.9</v>
      </c>
      <c r="D56">
        <v>46537</v>
      </c>
    </row>
    <row r="57" spans="1:4">
      <c r="A57" s="103">
        <v>48071710500</v>
      </c>
      <c r="B57" t="s">
        <v>39</v>
      </c>
      <c r="C57">
        <v>23</v>
      </c>
      <c r="D57">
        <v>39672</v>
      </c>
    </row>
    <row r="58" spans="1:4">
      <c r="A58" s="103">
        <v>48071710600</v>
      </c>
      <c r="B58" t="s">
        <v>39</v>
      </c>
      <c r="C58" t="s">
        <v>49</v>
      </c>
      <c r="D58" t="s">
        <v>49</v>
      </c>
    </row>
    <row r="59" spans="1:4">
      <c r="A59" s="103">
        <v>48071990000</v>
      </c>
      <c r="B59" t="s">
        <v>39</v>
      </c>
      <c r="C59" t="s">
        <v>49</v>
      </c>
      <c r="D59" t="s">
        <v>49</v>
      </c>
    </row>
    <row r="60" spans="1:4">
      <c r="A60" s="103">
        <v>48157670101</v>
      </c>
      <c r="B60" t="s">
        <v>40</v>
      </c>
      <c r="C60">
        <v>21.3</v>
      </c>
      <c r="D60">
        <v>48586</v>
      </c>
    </row>
    <row r="61" spans="1:4">
      <c r="A61" s="103">
        <v>48157670102</v>
      </c>
      <c r="B61" t="s">
        <v>40</v>
      </c>
      <c r="C61">
        <v>23.7</v>
      </c>
      <c r="D61">
        <v>59750</v>
      </c>
    </row>
    <row r="62" spans="1:4">
      <c r="A62" s="103">
        <v>48157670200</v>
      </c>
      <c r="B62" t="s">
        <v>40</v>
      </c>
      <c r="C62">
        <v>11.9</v>
      </c>
      <c r="D62">
        <v>53566</v>
      </c>
    </row>
    <row r="63" spans="1:4">
      <c r="A63" s="103">
        <v>48157670300</v>
      </c>
      <c r="B63" t="s">
        <v>40</v>
      </c>
      <c r="C63">
        <v>19.899999999999999</v>
      </c>
      <c r="D63">
        <v>54125</v>
      </c>
    </row>
    <row r="64" spans="1:4">
      <c r="A64" s="103">
        <v>48157670400</v>
      </c>
      <c r="B64" t="s">
        <v>40</v>
      </c>
      <c r="C64">
        <v>11.4</v>
      </c>
      <c r="D64">
        <v>55108</v>
      </c>
    </row>
    <row r="65" spans="1:4">
      <c r="A65" s="103">
        <v>48157670500</v>
      </c>
      <c r="B65" t="s">
        <v>40</v>
      </c>
      <c r="C65">
        <v>9</v>
      </c>
      <c r="D65">
        <v>54447</v>
      </c>
    </row>
    <row r="66" spans="1:4">
      <c r="A66" s="103">
        <v>48157670601</v>
      </c>
      <c r="B66" t="s">
        <v>40</v>
      </c>
      <c r="C66">
        <v>4.9000000000000004</v>
      </c>
      <c r="D66">
        <v>74921</v>
      </c>
    </row>
    <row r="67" spans="1:4">
      <c r="A67" s="103">
        <v>48157670602</v>
      </c>
      <c r="B67" t="s">
        <v>40</v>
      </c>
      <c r="C67">
        <v>8.5</v>
      </c>
      <c r="D67">
        <v>51250</v>
      </c>
    </row>
    <row r="68" spans="1:4">
      <c r="A68" s="103">
        <v>48157670700</v>
      </c>
      <c r="B68" t="s">
        <v>40</v>
      </c>
      <c r="C68">
        <v>6</v>
      </c>
      <c r="D68">
        <v>106559</v>
      </c>
    </row>
    <row r="69" spans="1:4">
      <c r="A69" s="103">
        <v>48157670800</v>
      </c>
      <c r="B69" t="s">
        <v>40</v>
      </c>
      <c r="C69">
        <v>12.9</v>
      </c>
      <c r="D69">
        <v>73601</v>
      </c>
    </row>
    <row r="70" spans="1:4">
      <c r="A70" s="103">
        <v>48157670901</v>
      </c>
      <c r="B70" t="s">
        <v>40</v>
      </c>
      <c r="C70">
        <v>1.1000000000000001</v>
      </c>
      <c r="D70">
        <v>107500</v>
      </c>
    </row>
    <row r="71" spans="1:4">
      <c r="A71" s="103">
        <v>48157670902</v>
      </c>
      <c r="B71" t="s">
        <v>40</v>
      </c>
      <c r="C71">
        <v>4.5999999999999996</v>
      </c>
      <c r="D71">
        <v>86576</v>
      </c>
    </row>
    <row r="72" spans="1:4">
      <c r="A72" s="103">
        <v>48157671001</v>
      </c>
      <c r="B72" t="s">
        <v>40</v>
      </c>
      <c r="C72">
        <v>3.9</v>
      </c>
      <c r="D72">
        <v>92716</v>
      </c>
    </row>
    <row r="73" spans="1:4">
      <c r="A73" s="103">
        <v>48157671002</v>
      </c>
      <c r="B73" t="s">
        <v>40</v>
      </c>
      <c r="C73">
        <v>7.5</v>
      </c>
      <c r="D73">
        <v>67083</v>
      </c>
    </row>
    <row r="74" spans="1:4">
      <c r="A74" s="103">
        <v>48157671100</v>
      </c>
      <c r="B74" t="s">
        <v>40</v>
      </c>
      <c r="C74">
        <v>12.3</v>
      </c>
      <c r="D74">
        <v>65334</v>
      </c>
    </row>
    <row r="75" spans="1:4">
      <c r="A75" s="103">
        <v>48157671200</v>
      </c>
      <c r="B75" t="s">
        <v>40</v>
      </c>
      <c r="C75">
        <v>10.6</v>
      </c>
      <c r="D75">
        <v>71056</v>
      </c>
    </row>
    <row r="76" spans="1:4">
      <c r="A76" s="103">
        <v>48157671300</v>
      </c>
      <c r="B76" t="s">
        <v>40</v>
      </c>
      <c r="C76">
        <v>20.6</v>
      </c>
      <c r="D76">
        <v>63421</v>
      </c>
    </row>
    <row r="77" spans="1:4">
      <c r="A77" s="103">
        <v>48157671400</v>
      </c>
      <c r="B77" t="s">
        <v>40</v>
      </c>
      <c r="C77">
        <v>17.600000000000001</v>
      </c>
      <c r="D77">
        <v>64815</v>
      </c>
    </row>
    <row r="78" spans="1:4">
      <c r="A78" s="103">
        <v>48157671501</v>
      </c>
      <c r="B78" t="s">
        <v>40</v>
      </c>
      <c r="C78">
        <v>5</v>
      </c>
      <c r="D78">
        <v>110909</v>
      </c>
    </row>
    <row r="79" spans="1:4">
      <c r="A79" s="103">
        <v>48157671502</v>
      </c>
      <c r="B79" t="s">
        <v>40</v>
      </c>
      <c r="C79">
        <v>4.0999999999999996</v>
      </c>
      <c r="D79">
        <v>111055</v>
      </c>
    </row>
    <row r="80" spans="1:4">
      <c r="A80" s="103">
        <v>48157671601</v>
      </c>
      <c r="B80" t="s">
        <v>40</v>
      </c>
      <c r="C80">
        <v>3.2</v>
      </c>
      <c r="D80">
        <v>81003</v>
      </c>
    </row>
    <row r="81" spans="1:4">
      <c r="A81" s="103">
        <v>48157671602</v>
      </c>
      <c r="B81" t="s">
        <v>40</v>
      </c>
      <c r="C81">
        <v>5.0999999999999996</v>
      </c>
      <c r="D81">
        <v>101531</v>
      </c>
    </row>
    <row r="82" spans="1:4">
      <c r="A82" s="103">
        <v>48157671700</v>
      </c>
      <c r="B82" t="s">
        <v>40</v>
      </c>
      <c r="C82">
        <v>10.8</v>
      </c>
      <c r="D82">
        <v>131643</v>
      </c>
    </row>
    <row r="83" spans="1:4">
      <c r="A83" s="103">
        <v>48157671800</v>
      </c>
      <c r="B83" t="s">
        <v>40</v>
      </c>
      <c r="C83">
        <v>5.8</v>
      </c>
      <c r="D83">
        <v>56351</v>
      </c>
    </row>
    <row r="84" spans="1:4">
      <c r="A84" s="103">
        <v>48157671900</v>
      </c>
      <c r="B84" t="s">
        <v>40</v>
      </c>
      <c r="C84">
        <v>5</v>
      </c>
      <c r="D84">
        <v>82738</v>
      </c>
    </row>
    <row r="85" spans="1:4">
      <c r="A85" s="103">
        <v>48157672001</v>
      </c>
      <c r="B85" t="s">
        <v>40</v>
      </c>
      <c r="C85">
        <v>11.1</v>
      </c>
      <c r="D85">
        <v>63212</v>
      </c>
    </row>
    <row r="86" spans="1:4">
      <c r="A86" s="103">
        <v>48157672002</v>
      </c>
      <c r="B86" t="s">
        <v>40</v>
      </c>
      <c r="C86">
        <v>10.7</v>
      </c>
      <c r="D86">
        <v>60804</v>
      </c>
    </row>
    <row r="87" spans="1:4">
      <c r="A87" s="103">
        <v>48157672100</v>
      </c>
      <c r="B87" t="s">
        <v>40</v>
      </c>
      <c r="C87">
        <v>4</v>
      </c>
      <c r="D87">
        <v>131445</v>
      </c>
    </row>
    <row r="88" spans="1:4">
      <c r="A88" s="103">
        <v>48157672200</v>
      </c>
      <c r="B88" t="s">
        <v>40</v>
      </c>
      <c r="C88">
        <v>3.3</v>
      </c>
      <c r="D88">
        <v>87639</v>
      </c>
    </row>
    <row r="89" spans="1:4">
      <c r="A89" s="103">
        <v>48157672301</v>
      </c>
      <c r="B89" t="s">
        <v>40</v>
      </c>
      <c r="C89">
        <v>10</v>
      </c>
      <c r="D89">
        <v>67816</v>
      </c>
    </row>
    <row r="90" spans="1:4">
      <c r="A90" s="103">
        <v>48157672302</v>
      </c>
      <c r="B90" t="s">
        <v>40</v>
      </c>
      <c r="C90">
        <v>5.6</v>
      </c>
      <c r="D90">
        <v>80784</v>
      </c>
    </row>
    <row r="91" spans="1:4">
      <c r="A91" s="103">
        <v>48157672400</v>
      </c>
      <c r="B91" t="s">
        <v>40</v>
      </c>
      <c r="C91">
        <v>11</v>
      </c>
      <c r="D91">
        <v>68915</v>
      </c>
    </row>
    <row r="92" spans="1:4">
      <c r="A92" s="103">
        <v>48157672500</v>
      </c>
      <c r="B92" t="s">
        <v>40</v>
      </c>
      <c r="C92">
        <v>13.7</v>
      </c>
      <c r="D92">
        <v>80880</v>
      </c>
    </row>
    <row r="93" spans="1:4">
      <c r="A93" s="103">
        <v>48157672601</v>
      </c>
      <c r="B93" t="s">
        <v>40</v>
      </c>
      <c r="C93">
        <v>19.899999999999999</v>
      </c>
      <c r="D93">
        <v>52798</v>
      </c>
    </row>
    <row r="94" spans="1:4">
      <c r="A94" s="103">
        <v>48157672602</v>
      </c>
      <c r="B94" t="s">
        <v>40</v>
      </c>
      <c r="C94">
        <v>7.5</v>
      </c>
      <c r="D94">
        <v>70417</v>
      </c>
    </row>
    <row r="95" spans="1:4">
      <c r="A95" s="103">
        <v>48157672701</v>
      </c>
      <c r="B95" t="s">
        <v>40</v>
      </c>
      <c r="C95">
        <v>10.8</v>
      </c>
      <c r="D95">
        <v>74260</v>
      </c>
    </row>
    <row r="96" spans="1:4">
      <c r="A96" s="103">
        <v>48157672702</v>
      </c>
      <c r="B96" t="s">
        <v>40</v>
      </c>
      <c r="C96">
        <v>12.9</v>
      </c>
      <c r="D96">
        <v>83750</v>
      </c>
    </row>
    <row r="97" spans="1:4">
      <c r="A97" s="103">
        <v>48157672800</v>
      </c>
      <c r="B97" t="s">
        <v>40</v>
      </c>
      <c r="C97">
        <v>5.8</v>
      </c>
      <c r="D97">
        <v>88581</v>
      </c>
    </row>
    <row r="98" spans="1:4">
      <c r="A98" s="103">
        <v>48157672900</v>
      </c>
      <c r="B98" t="s">
        <v>40</v>
      </c>
      <c r="C98">
        <v>5.4</v>
      </c>
      <c r="D98">
        <v>98531</v>
      </c>
    </row>
    <row r="99" spans="1:4">
      <c r="A99" s="103">
        <v>48157673001</v>
      </c>
      <c r="B99" t="s">
        <v>40</v>
      </c>
      <c r="C99">
        <v>3.7</v>
      </c>
      <c r="D99">
        <v>134327</v>
      </c>
    </row>
    <row r="100" spans="1:4">
      <c r="A100" s="103">
        <v>48157673002</v>
      </c>
      <c r="B100" t="s">
        <v>40</v>
      </c>
      <c r="C100">
        <v>14.7</v>
      </c>
      <c r="D100">
        <v>98983</v>
      </c>
    </row>
    <row r="101" spans="1:4">
      <c r="A101" s="103">
        <v>48157673003</v>
      </c>
      <c r="B101" t="s">
        <v>40</v>
      </c>
      <c r="C101">
        <v>0.8</v>
      </c>
      <c r="D101">
        <v>159241</v>
      </c>
    </row>
    <row r="102" spans="1:4">
      <c r="A102" s="103">
        <v>48157673101</v>
      </c>
      <c r="B102" t="s">
        <v>40</v>
      </c>
      <c r="C102">
        <v>3.1</v>
      </c>
      <c r="D102">
        <v>149657</v>
      </c>
    </row>
    <row r="103" spans="1:4">
      <c r="A103" s="103">
        <v>48157673102</v>
      </c>
      <c r="B103" t="s">
        <v>40</v>
      </c>
      <c r="C103">
        <v>6.9</v>
      </c>
      <c r="D103">
        <v>120037</v>
      </c>
    </row>
    <row r="104" spans="1:4">
      <c r="A104" s="103">
        <v>48157673200</v>
      </c>
      <c r="B104" t="s">
        <v>40</v>
      </c>
      <c r="C104">
        <v>3.1</v>
      </c>
      <c r="D104">
        <v>152655</v>
      </c>
    </row>
    <row r="105" spans="1:4">
      <c r="A105" s="103">
        <v>48157673300</v>
      </c>
      <c r="B105" t="s">
        <v>40</v>
      </c>
      <c r="C105">
        <v>4.8</v>
      </c>
      <c r="D105">
        <v>142768</v>
      </c>
    </row>
    <row r="106" spans="1:4">
      <c r="A106" s="103">
        <v>48157673400</v>
      </c>
      <c r="B106" t="s">
        <v>40</v>
      </c>
      <c r="C106">
        <v>3.6</v>
      </c>
      <c r="D106">
        <v>123728</v>
      </c>
    </row>
    <row r="107" spans="1:4">
      <c r="A107" s="103">
        <v>48157673500</v>
      </c>
      <c r="B107" t="s">
        <v>40</v>
      </c>
      <c r="C107">
        <v>7.3</v>
      </c>
      <c r="D107">
        <v>109069</v>
      </c>
    </row>
    <row r="108" spans="1:4">
      <c r="A108" s="103">
        <v>48157673600</v>
      </c>
      <c r="B108" t="s">
        <v>40</v>
      </c>
      <c r="C108">
        <v>6.5</v>
      </c>
      <c r="D108">
        <v>95750</v>
      </c>
    </row>
    <row r="109" spans="1:4">
      <c r="A109" s="103">
        <v>48157673700</v>
      </c>
      <c r="B109" t="s">
        <v>40</v>
      </c>
      <c r="C109">
        <v>25</v>
      </c>
      <c r="D109" t="s">
        <v>49</v>
      </c>
    </row>
    <row r="110" spans="1:4">
      <c r="A110" s="103">
        <v>48157673800</v>
      </c>
      <c r="B110" t="s">
        <v>40</v>
      </c>
      <c r="C110">
        <v>10.8</v>
      </c>
      <c r="D110">
        <v>113333</v>
      </c>
    </row>
    <row r="111" spans="1:4">
      <c r="A111" s="103">
        <v>48157673901</v>
      </c>
      <c r="B111" t="s">
        <v>40</v>
      </c>
      <c r="C111">
        <v>1.1000000000000001</v>
      </c>
      <c r="D111">
        <v>165156</v>
      </c>
    </row>
    <row r="112" spans="1:4">
      <c r="A112" s="103">
        <v>48157673902</v>
      </c>
      <c r="B112" t="s">
        <v>40</v>
      </c>
      <c r="C112">
        <v>5.0999999999999996</v>
      </c>
      <c r="D112">
        <v>166283</v>
      </c>
    </row>
    <row r="113" spans="1:4">
      <c r="A113" s="103">
        <v>48157674000</v>
      </c>
      <c r="B113" t="s">
        <v>40</v>
      </c>
      <c r="C113">
        <v>10</v>
      </c>
      <c r="D113">
        <v>88846</v>
      </c>
    </row>
    <row r="114" spans="1:4">
      <c r="A114" s="103">
        <v>48157674100</v>
      </c>
      <c r="B114" t="s">
        <v>40</v>
      </c>
      <c r="C114">
        <v>5.6</v>
      </c>
      <c r="D114">
        <v>111195</v>
      </c>
    </row>
    <row r="115" spans="1:4">
      <c r="A115" s="103">
        <v>48157674200</v>
      </c>
      <c r="B115" t="s">
        <v>40</v>
      </c>
      <c r="C115">
        <v>0.4</v>
      </c>
      <c r="D115">
        <v>216518</v>
      </c>
    </row>
    <row r="116" spans="1:4">
      <c r="A116" s="103">
        <v>48157674300</v>
      </c>
      <c r="B116" t="s">
        <v>40</v>
      </c>
      <c r="C116">
        <v>4.8</v>
      </c>
      <c r="D116">
        <v>138355</v>
      </c>
    </row>
    <row r="117" spans="1:4">
      <c r="A117" s="103">
        <v>48157674400</v>
      </c>
      <c r="B117" t="s">
        <v>40</v>
      </c>
      <c r="C117">
        <v>5.4</v>
      </c>
      <c r="D117">
        <v>171500</v>
      </c>
    </row>
    <row r="118" spans="1:4">
      <c r="A118" s="103">
        <v>48157674501</v>
      </c>
      <c r="B118" t="s">
        <v>40</v>
      </c>
      <c r="C118">
        <v>1.5</v>
      </c>
      <c r="D118">
        <v>119482</v>
      </c>
    </row>
    <row r="119" spans="1:4">
      <c r="A119" s="103">
        <v>48157674502</v>
      </c>
      <c r="B119" t="s">
        <v>40</v>
      </c>
      <c r="C119">
        <v>8</v>
      </c>
      <c r="D119">
        <v>126157</v>
      </c>
    </row>
    <row r="120" spans="1:4">
      <c r="A120" s="103">
        <v>48157674601</v>
      </c>
      <c r="B120" t="s">
        <v>40</v>
      </c>
      <c r="C120">
        <v>2.4</v>
      </c>
      <c r="D120">
        <v>137955</v>
      </c>
    </row>
    <row r="121" spans="1:4">
      <c r="A121" s="103">
        <v>48157674602</v>
      </c>
      <c r="B121" t="s">
        <v>40</v>
      </c>
      <c r="C121">
        <v>1.1000000000000001</v>
      </c>
      <c r="D121">
        <v>141315</v>
      </c>
    </row>
    <row r="122" spans="1:4">
      <c r="A122" s="103">
        <v>48157674603</v>
      </c>
      <c r="B122" t="s">
        <v>40</v>
      </c>
      <c r="C122">
        <v>6.9</v>
      </c>
      <c r="D122">
        <v>84876</v>
      </c>
    </row>
    <row r="123" spans="1:4">
      <c r="A123" s="103">
        <v>48157674604</v>
      </c>
      <c r="B123" t="s">
        <v>40</v>
      </c>
      <c r="C123">
        <v>1.2</v>
      </c>
      <c r="D123">
        <v>129773</v>
      </c>
    </row>
    <row r="124" spans="1:4">
      <c r="A124" s="103">
        <v>48157674700</v>
      </c>
      <c r="B124" t="s">
        <v>40</v>
      </c>
      <c r="C124">
        <v>9.1999999999999993</v>
      </c>
      <c r="D124">
        <v>88696</v>
      </c>
    </row>
    <row r="125" spans="1:4">
      <c r="A125" s="103">
        <v>48157674800</v>
      </c>
      <c r="B125" t="s">
        <v>40</v>
      </c>
      <c r="C125">
        <v>24.5</v>
      </c>
      <c r="D125">
        <v>37849</v>
      </c>
    </row>
    <row r="126" spans="1:4">
      <c r="A126" s="103">
        <v>48157674900</v>
      </c>
      <c r="B126" t="s">
        <v>40</v>
      </c>
      <c r="C126">
        <v>33.200000000000003</v>
      </c>
      <c r="D126">
        <v>35017</v>
      </c>
    </row>
    <row r="127" spans="1:4">
      <c r="A127" s="103">
        <v>48157675000</v>
      </c>
      <c r="B127" t="s">
        <v>40</v>
      </c>
      <c r="C127">
        <v>23.3</v>
      </c>
      <c r="D127">
        <v>38712</v>
      </c>
    </row>
    <row r="128" spans="1:4">
      <c r="A128" s="103">
        <v>48157675100</v>
      </c>
      <c r="B128" t="s">
        <v>40</v>
      </c>
      <c r="C128">
        <v>11.9</v>
      </c>
      <c r="D128">
        <v>55053</v>
      </c>
    </row>
    <row r="129" spans="1:4">
      <c r="A129" s="103">
        <v>48157675200</v>
      </c>
      <c r="B129" t="s">
        <v>40</v>
      </c>
      <c r="C129">
        <v>24.7</v>
      </c>
      <c r="D129">
        <v>43374</v>
      </c>
    </row>
    <row r="130" spans="1:4">
      <c r="A130" s="103">
        <v>48157675300</v>
      </c>
      <c r="B130" t="s">
        <v>40</v>
      </c>
      <c r="C130">
        <v>17.399999999999999</v>
      </c>
      <c r="D130">
        <v>44896</v>
      </c>
    </row>
    <row r="131" spans="1:4">
      <c r="A131" s="103">
        <v>48157675400</v>
      </c>
      <c r="B131" t="s">
        <v>40</v>
      </c>
      <c r="C131">
        <v>16.600000000000001</v>
      </c>
      <c r="D131">
        <v>57090</v>
      </c>
    </row>
    <row r="132" spans="1:4">
      <c r="A132" s="103">
        <v>48157675500</v>
      </c>
      <c r="B132" t="s">
        <v>40</v>
      </c>
      <c r="C132">
        <v>4.7</v>
      </c>
      <c r="D132">
        <v>85238</v>
      </c>
    </row>
    <row r="133" spans="1:4">
      <c r="A133" s="103">
        <v>48157675600</v>
      </c>
      <c r="B133" t="s">
        <v>40</v>
      </c>
      <c r="C133">
        <v>2.5</v>
      </c>
      <c r="D133">
        <v>80398</v>
      </c>
    </row>
    <row r="134" spans="1:4">
      <c r="A134" s="103">
        <v>48157675700</v>
      </c>
      <c r="B134" t="s">
        <v>40</v>
      </c>
      <c r="C134">
        <v>13.2</v>
      </c>
      <c r="D134">
        <v>64059</v>
      </c>
    </row>
    <row r="135" spans="1:4">
      <c r="A135" s="103">
        <v>48157675800</v>
      </c>
      <c r="B135" t="s">
        <v>40</v>
      </c>
      <c r="C135">
        <v>24.3</v>
      </c>
      <c r="D135">
        <v>46438</v>
      </c>
    </row>
    <row r="136" spans="1:4">
      <c r="A136" s="103">
        <v>48167720100</v>
      </c>
      <c r="B136" t="s">
        <v>41</v>
      </c>
      <c r="C136">
        <v>9.3000000000000007</v>
      </c>
      <c r="D136">
        <v>94904</v>
      </c>
    </row>
    <row r="137" spans="1:4">
      <c r="A137" s="103">
        <v>48167720200</v>
      </c>
      <c r="B137" t="s">
        <v>41</v>
      </c>
      <c r="C137">
        <v>4.7</v>
      </c>
      <c r="D137">
        <v>110625</v>
      </c>
    </row>
    <row r="138" spans="1:4">
      <c r="A138" s="103">
        <v>48167720301</v>
      </c>
      <c r="B138" t="s">
        <v>41</v>
      </c>
      <c r="C138">
        <v>8.3000000000000007</v>
      </c>
      <c r="D138">
        <v>97679</v>
      </c>
    </row>
    <row r="139" spans="1:4">
      <c r="A139" s="103">
        <v>48167720302</v>
      </c>
      <c r="B139" t="s">
        <v>41</v>
      </c>
      <c r="C139">
        <v>2.6</v>
      </c>
      <c r="D139">
        <v>126094</v>
      </c>
    </row>
    <row r="140" spans="1:4">
      <c r="A140" s="103">
        <v>48167720400</v>
      </c>
      <c r="B140" t="s">
        <v>41</v>
      </c>
      <c r="C140">
        <v>2.6</v>
      </c>
      <c r="D140">
        <v>190250</v>
      </c>
    </row>
    <row r="141" spans="1:4">
      <c r="A141" s="103">
        <v>48167720501</v>
      </c>
      <c r="B141" t="s">
        <v>41</v>
      </c>
      <c r="C141">
        <v>11.5</v>
      </c>
      <c r="D141">
        <v>108867</v>
      </c>
    </row>
    <row r="142" spans="1:4">
      <c r="A142" s="103">
        <v>48167720502</v>
      </c>
      <c r="B142" t="s">
        <v>41</v>
      </c>
      <c r="C142">
        <v>8.6</v>
      </c>
      <c r="D142">
        <v>102193</v>
      </c>
    </row>
    <row r="143" spans="1:4">
      <c r="A143" s="103">
        <v>48167720503</v>
      </c>
      <c r="B143" t="s">
        <v>41</v>
      </c>
      <c r="C143">
        <v>2.4</v>
      </c>
      <c r="D143">
        <v>123659</v>
      </c>
    </row>
    <row r="144" spans="1:4">
      <c r="A144" s="103">
        <v>48167720600</v>
      </c>
      <c r="B144" t="s">
        <v>41</v>
      </c>
      <c r="C144">
        <v>0.6</v>
      </c>
      <c r="D144">
        <v>109331</v>
      </c>
    </row>
    <row r="145" spans="1:4">
      <c r="A145" s="103">
        <v>48167720700</v>
      </c>
      <c r="B145" t="s">
        <v>41</v>
      </c>
      <c r="C145">
        <v>5.4</v>
      </c>
      <c r="D145">
        <v>87324</v>
      </c>
    </row>
    <row r="146" spans="1:4">
      <c r="A146" s="103">
        <v>48167720800</v>
      </c>
      <c r="B146" t="s">
        <v>41</v>
      </c>
      <c r="C146">
        <v>11.5</v>
      </c>
      <c r="D146">
        <v>76339</v>
      </c>
    </row>
    <row r="147" spans="1:4">
      <c r="A147" s="103">
        <v>48167720900</v>
      </c>
      <c r="B147" t="s">
        <v>41</v>
      </c>
      <c r="C147">
        <v>18</v>
      </c>
      <c r="D147">
        <v>50037</v>
      </c>
    </row>
    <row r="148" spans="1:4">
      <c r="A148" s="103">
        <v>48167721000</v>
      </c>
      <c r="B148" t="s">
        <v>41</v>
      </c>
      <c r="C148">
        <v>11.7</v>
      </c>
      <c r="D148">
        <v>68289</v>
      </c>
    </row>
    <row r="149" spans="1:4">
      <c r="A149" s="103">
        <v>48167721100</v>
      </c>
      <c r="B149" t="s">
        <v>41</v>
      </c>
      <c r="C149">
        <v>19</v>
      </c>
      <c r="D149">
        <v>63105</v>
      </c>
    </row>
    <row r="150" spans="1:4">
      <c r="A150" s="103">
        <v>48167721201</v>
      </c>
      <c r="B150" t="s">
        <v>41</v>
      </c>
      <c r="C150">
        <v>11.7</v>
      </c>
      <c r="D150">
        <v>108109</v>
      </c>
    </row>
    <row r="151" spans="1:4">
      <c r="A151" s="103">
        <v>48167721202</v>
      </c>
      <c r="B151" t="s">
        <v>41</v>
      </c>
      <c r="C151">
        <v>4.9000000000000004</v>
      </c>
      <c r="D151">
        <v>116908</v>
      </c>
    </row>
    <row r="152" spans="1:4">
      <c r="A152" s="103">
        <v>48167721300</v>
      </c>
      <c r="B152" t="s">
        <v>41</v>
      </c>
      <c r="C152">
        <v>12.1</v>
      </c>
      <c r="D152">
        <v>66297</v>
      </c>
    </row>
    <row r="153" spans="1:4">
      <c r="A153" s="103">
        <v>48167721400</v>
      </c>
      <c r="B153" t="s">
        <v>41</v>
      </c>
      <c r="C153">
        <v>5.0999999999999996</v>
      </c>
      <c r="D153">
        <v>100957</v>
      </c>
    </row>
    <row r="154" spans="1:4">
      <c r="A154" s="103">
        <v>48167721500</v>
      </c>
      <c r="B154" t="s">
        <v>41</v>
      </c>
      <c r="C154">
        <v>3.7</v>
      </c>
      <c r="D154">
        <v>83305</v>
      </c>
    </row>
    <row r="155" spans="1:4">
      <c r="A155" s="103">
        <v>48167721600</v>
      </c>
      <c r="B155" t="s">
        <v>41</v>
      </c>
      <c r="C155">
        <v>17.7</v>
      </c>
      <c r="D155">
        <v>58409</v>
      </c>
    </row>
    <row r="156" spans="1:4">
      <c r="A156" s="103">
        <v>48167721700</v>
      </c>
      <c r="B156" t="s">
        <v>41</v>
      </c>
      <c r="C156">
        <v>23.5</v>
      </c>
      <c r="D156">
        <v>39924</v>
      </c>
    </row>
    <row r="157" spans="1:4">
      <c r="A157" s="103">
        <v>48167721800</v>
      </c>
      <c r="B157" t="s">
        <v>41</v>
      </c>
      <c r="C157">
        <v>27.5</v>
      </c>
      <c r="D157">
        <v>42794</v>
      </c>
    </row>
    <row r="158" spans="1:4">
      <c r="A158" s="103">
        <v>48167721900</v>
      </c>
      <c r="B158" t="s">
        <v>41</v>
      </c>
      <c r="C158">
        <v>31.9</v>
      </c>
      <c r="D158">
        <v>43559</v>
      </c>
    </row>
    <row r="159" spans="1:4">
      <c r="A159" s="103">
        <v>48167722001</v>
      </c>
      <c r="B159" t="s">
        <v>41</v>
      </c>
      <c r="C159">
        <v>8.9</v>
      </c>
      <c r="D159">
        <v>75922</v>
      </c>
    </row>
    <row r="160" spans="1:4">
      <c r="A160" s="103">
        <v>48167722002</v>
      </c>
      <c r="B160" t="s">
        <v>41</v>
      </c>
      <c r="C160">
        <v>11.1</v>
      </c>
      <c r="D160">
        <v>52702</v>
      </c>
    </row>
    <row r="161" spans="1:4">
      <c r="A161" s="103">
        <v>48167722100</v>
      </c>
      <c r="B161" t="s">
        <v>41</v>
      </c>
      <c r="C161">
        <v>12.9</v>
      </c>
      <c r="D161">
        <v>64398</v>
      </c>
    </row>
    <row r="162" spans="1:4">
      <c r="A162" s="103">
        <v>48167722200</v>
      </c>
      <c r="B162" t="s">
        <v>41</v>
      </c>
      <c r="C162">
        <v>35.799999999999997</v>
      </c>
      <c r="D162">
        <v>26520</v>
      </c>
    </row>
    <row r="163" spans="1:4">
      <c r="A163" s="103">
        <v>48167722300</v>
      </c>
      <c r="B163" t="s">
        <v>41</v>
      </c>
      <c r="C163">
        <v>30.2</v>
      </c>
      <c r="D163">
        <v>42717</v>
      </c>
    </row>
    <row r="164" spans="1:4">
      <c r="A164" s="103">
        <v>48167722600</v>
      </c>
      <c r="B164" t="s">
        <v>41</v>
      </c>
      <c r="C164">
        <v>14.8</v>
      </c>
      <c r="D164">
        <v>43199</v>
      </c>
    </row>
    <row r="165" spans="1:4">
      <c r="A165" s="103">
        <v>48167722700</v>
      </c>
      <c r="B165" t="s">
        <v>41</v>
      </c>
      <c r="C165">
        <v>17</v>
      </c>
      <c r="D165">
        <v>41971</v>
      </c>
    </row>
    <row r="166" spans="1:4">
      <c r="A166" s="103">
        <v>48167722800</v>
      </c>
      <c r="B166" t="s">
        <v>41</v>
      </c>
      <c r="C166">
        <v>21.6</v>
      </c>
      <c r="D166">
        <v>38839</v>
      </c>
    </row>
    <row r="167" spans="1:4">
      <c r="A167" s="103">
        <v>48167722900</v>
      </c>
      <c r="B167" t="s">
        <v>41</v>
      </c>
      <c r="C167">
        <v>20</v>
      </c>
      <c r="D167">
        <v>42310</v>
      </c>
    </row>
    <row r="168" spans="1:4">
      <c r="A168" s="103">
        <v>48167723000</v>
      </c>
      <c r="B168" t="s">
        <v>41</v>
      </c>
      <c r="C168">
        <v>19.7</v>
      </c>
      <c r="D168">
        <v>31294</v>
      </c>
    </row>
    <row r="169" spans="1:4">
      <c r="A169" s="103">
        <v>48167723100</v>
      </c>
      <c r="B169" t="s">
        <v>41</v>
      </c>
      <c r="C169">
        <v>13.4</v>
      </c>
      <c r="D169">
        <v>41400</v>
      </c>
    </row>
    <row r="170" spans="1:4">
      <c r="A170" s="103">
        <v>48167723200</v>
      </c>
      <c r="B170" t="s">
        <v>41</v>
      </c>
      <c r="C170">
        <v>11.5</v>
      </c>
      <c r="D170">
        <v>64089</v>
      </c>
    </row>
    <row r="171" spans="1:4">
      <c r="A171" s="103">
        <v>48167723300</v>
      </c>
      <c r="B171" t="s">
        <v>41</v>
      </c>
      <c r="C171">
        <v>10.9</v>
      </c>
      <c r="D171">
        <v>88156</v>
      </c>
    </row>
    <row r="172" spans="1:4">
      <c r="A172" s="103">
        <v>48167723400</v>
      </c>
      <c r="B172" t="s">
        <v>41</v>
      </c>
      <c r="C172">
        <v>8.4</v>
      </c>
      <c r="D172">
        <v>71781</v>
      </c>
    </row>
    <row r="173" spans="1:4">
      <c r="A173" s="103">
        <v>48167723501</v>
      </c>
      <c r="B173" t="s">
        <v>41</v>
      </c>
      <c r="C173">
        <v>6.1</v>
      </c>
      <c r="D173">
        <v>75573</v>
      </c>
    </row>
    <row r="174" spans="1:4">
      <c r="A174" s="103">
        <v>48167723502</v>
      </c>
      <c r="B174" t="s">
        <v>41</v>
      </c>
      <c r="C174">
        <v>5.0999999999999996</v>
      </c>
      <c r="D174">
        <v>66678</v>
      </c>
    </row>
    <row r="175" spans="1:4">
      <c r="A175" s="103">
        <v>48167723600</v>
      </c>
      <c r="B175" t="s">
        <v>41</v>
      </c>
      <c r="C175">
        <v>14.2</v>
      </c>
      <c r="D175">
        <v>74401</v>
      </c>
    </row>
    <row r="176" spans="1:4">
      <c r="A176" s="103">
        <v>48167723700</v>
      </c>
      <c r="B176" t="s">
        <v>41</v>
      </c>
      <c r="C176">
        <v>28.2</v>
      </c>
      <c r="D176">
        <v>35350</v>
      </c>
    </row>
    <row r="177" spans="1:4">
      <c r="A177" s="103">
        <v>48167723800</v>
      </c>
      <c r="B177" t="s">
        <v>41</v>
      </c>
      <c r="C177">
        <v>10.199999999999999</v>
      </c>
      <c r="D177">
        <v>93083</v>
      </c>
    </row>
    <row r="178" spans="1:4">
      <c r="A178" s="103">
        <v>48167723900</v>
      </c>
      <c r="B178" t="s">
        <v>41</v>
      </c>
      <c r="C178">
        <v>13.9</v>
      </c>
      <c r="D178">
        <v>43454</v>
      </c>
    </row>
    <row r="179" spans="1:4">
      <c r="A179" s="103">
        <v>48167724000</v>
      </c>
      <c r="B179" t="s">
        <v>41</v>
      </c>
      <c r="C179">
        <v>40.799999999999997</v>
      </c>
      <c r="D179">
        <v>37000</v>
      </c>
    </row>
    <row r="180" spans="1:4">
      <c r="A180" s="103">
        <v>48167724101</v>
      </c>
      <c r="B180" t="s">
        <v>41</v>
      </c>
      <c r="C180">
        <v>18.100000000000001</v>
      </c>
      <c r="D180">
        <v>32083</v>
      </c>
    </row>
    <row r="181" spans="1:4">
      <c r="A181" s="103">
        <v>48167724200</v>
      </c>
      <c r="B181" t="s">
        <v>41</v>
      </c>
      <c r="C181">
        <v>24.3</v>
      </c>
      <c r="D181">
        <v>35156</v>
      </c>
    </row>
    <row r="182" spans="1:4">
      <c r="A182" s="103">
        <v>48167724300</v>
      </c>
      <c r="B182" t="s">
        <v>41</v>
      </c>
      <c r="C182">
        <v>28.4</v>
      </c>
      <c r="D182">
        <v>39688</v>
      </c>
    </row>
    <row r="183" spans="1:4">
      <c r="A183" s="103">
        <v>48167724400</v>
      </c>
      <c r="B183" t="s">
        <v>41</v>
      </c>
      <c r="C183">
        <v>28</v>
      </c>
      <c r="D183">
        <v>40625</v>
      </c>
    </row>
    <row r="184" spans="1:4">
      <c r="A184" s="103">
        <v>48167724500</v>
      </c>
      <c r="B184" t="s">
        <v>41</v>
      </c>
      <c r="C184">
        <v>23.4</v>
      </c>
      <c r="D184">
        <v>40156</v>
      </c>
    </row>
    <row r="185" spans="1:4">
      <c r="A185" s="103">
        <v>48167724600</v>
      </c>
      <c r="B185" t="s">
        <v>41</v>
      </c>
      <c r="C185">
        <v>58.2</v>
      </c>
      <c r="D185">
        <v>15625</v>
      </c>
    </row>
    <row r="186" spans="1:4">
      <c r="A186" s="103">
        <v>48167724700</v>
      </c>
      <c r="B186" t="s">
        <v>41</v>
      </c>
      <c r="C186">
        <v>40.6</v>
      </c>
      <c r="D186">
        <v>27642</v>
      </c>
    </row>
    <row r="187" spans="1:4">
      <c r="A187" s="103">
        <v>48167724800</v>
      </c>
      <c r="B187" t="s">
        <v>41</v>
      </c>
      <c r="C187">
        <v>17.600000000000001</v>
      </c>
      <c r="D187">
        <v>41513</v>
      </c>
    </row>
    <row r="188" spans="1:4">
      <c r="A188" s="103">
        <v>48167724900</v>
      </c>
      <c r="B188" t="s">
        <v>41</v>
      </c>
      <c r="C188">
        <v>14.4</v>
      </c>
      <c r="D188">
        <v>51484</v>
      </c>
    </row>
    <row r="189" spans="1:4">
      <c r="A189" s="103">
        <v>48167725000</v>
      </c>
      <c r="B189" t="s">
        <v>41</v>
      </c>
      <c r="C189">
        <v>20.399999999999999</v>
      </c>
      <c r="D189">
        <v>42845</v>
      </c>
    </row>
    <row r="190" spans="1:4">
      <c r="A190" s="103">
        <v>48167725100</v>
      </c>
      <c r="B190" t="s">
        <v>41</v>
      </c>
      <c r="C190">
        <v>25.9</v>
      </c>
      <c r="D190">
        <v>42879</v>
      </c>
    </row>
    <row r="191" spans="1:4">
      <c r="A191" s="103">
        <v>48167725200</v>
      </c>
      <c r="B191" t="s">
        <v>41</v>
      </c>
      <c r="C191">
        <v>33.799999999999997</v>
      </c>
      <c r="D191">
        <v>33036</v>
      </c>
    </row>
    <row r="192" spans="1:4">
      <c r="A192" s="103">
        <v>48167725300</v>
      </c>
      <c r="B192" t="s">
        <v>41</v>
      </c>
      <c r="C192">
        <v>10.8</v>
      </c>
      <c r="D192">
        <v>53111</v>
      </c>
    </row>
    <row r="193" spans="1:4">
      <c r="A193" s="103">
        <v>48167725400</v>
      </c>
      <c r="B193" t="s">
        <v>41</v>
      </c>
      <c r="C193">
        <v>16.399999999999999</v>
      </c>
      <c r="D193">
        <v>39694</v>
      </c>
    </row>
    <row r="194" spans="1:4">
      <c r="A194" s="103">
        <v>48167725500</v>
      </c>
      <c r="B194" t="s">
        <v>41</v>
      </c>
      <c r="C194">
        <v>10.5</v>
      </c>
      <c r="D194">
        <v>76429</v>
      </c>
    </row>
    <row r="195" spans="1:4">
      <c r="A195" s="103">
        <v>48167725600</v>
      </c>
      <c r="B195" t="s">
        <v>41</v>
      </c>
      <c r="C195">
        <v>17.600000000000001</v>
      </c>
      <c r="D195">
        <v>43618</v>
      </c>
    </row>
    <row r="196" spans="1:4">
      <c r="A196" s="103">
        <v>48167725700</v>
      </c>
      <c r="B196" t="s">
        <v>41</v>
      </c>
      <c r="C196">
        <v>2.1</v>
      </c>
      <c r="D196">
        <v>101667</v>
      </c>
    </row>
    <row r="197" spans="1:4">
      <c r="A197" s="103">
        <v>48167725800</v>
      </c>
      <c r="B197" t="s">
        <v>41</v>
      </c>
      <c r="C197">
        <v>14.8</v>
      </c>
      <c r="D197">
        <v>53116</v>
      </c>
    </row>
    <row r="198" spans="1:4">
      <c r="A198" s="103">
        <v>48167725900</v>
      </c>
      <c r="B198" t="s">
        <v>41</v>
      </c>
      <c r="C198">
        <v>17.8</v>
      </c>
      <c r="D198">
        <v>44167</v>
      </c>
    </row>
    <row r="199" spans="1:4">
      <c r="A199" s="103">
        <v>48167726000</v>
      </c>
      <c r="B199" t="s">
        <v>41</v>
      </c>
      <c r="C199">
        <v>4.4000000000000004</v>
      </c>
      <c r="D199">
        <v>69688</v>
      </c>
    </row>
    <row r="200" spans="1:4">
      <c r="A200" s="103">
        <v>48167726100</v>
      </c>
      <c r="B200" t="s">
        <v>41</v>
      </c>
      <c r="C200">
        <v>3.9</v>
      </c>
      <c r="D200">
        <v>90595</v>
      </c>
    </row>
    <row r="201" spans="1:4">
      <c r="A201" s="103">
        <v>48167726200</v>
      </c>
      <c r="B201" t="s">
        <v>41</v>
      </c>
      <c r="C201">
        <v>23.9</v>
      </c>
      <c r="D201">
        <v>32936</v>
      </c>
    </row>
    <row r="202" spans="1:4">
      <c r="A202" s="103">
        <v>48167990000</v>
      </c>
      <c r="B202" t="s">
        <v>41</v>
      </c>
      <c r="C202" t="s">
        <v>49</v>
      </c>
      <c r="D202" t="s">
        <v>49</v>
      </c>
    </row>
    <row r="203" spans="1:4">
      <c r="A203" s="103">
        <v>48201100000</v>
      </c>
      <c r="B203" t="s">
        <v>42</v>
      </c>
      <c r="C203">
        <v>16</v>
      </c>
      <c r="D203">
        <v>84855</v>
      </c>
    </row>
    <row r="204" spans="1:4">
      <c r="A204" s="103">
        <v>48201210100</v>
      </c>
      <c r="B204" t="s">
        <v>42</v>
      </c>
      <c r="C204">
        <v>0</v>
      </c>
      <c r="D204" t="s">
        <v>49</v>
      </c>
    </row>
    <row r="205" spans="1:4">
      <c r="A205" s="103">
        <v>48201210400</v>
      </c>
      <c r="B205" t="s">
        <v>42</v>
      </c>
      <c r="C205">
        <v>36</v>
      </c>
      <c r="D205">
        <v>28933</v>
      </c>
    </row>
    <row r="206" spans="1:4">
      <c r="A206" s="103">
        <v>48201210500</v>
      </c>
      <c r="B206" t="s">
        <v>42</v>
      </c>
      <c r="C206">
        <v>23</v>
      </c>
      <c r="D206">
        <v>36883</v>
      </c>
    </row>
    <row r="207" spans="1:4">
      <c r="A207" s="103">
        <v>48201210600</v>
      </c>
      <c r="B207" t="s">
        <v>42</v>
      </c>
      <c r="C207">
        <v>14</v>
      </c>
      <c r="D207">
        <v>58969</v>
      </c>
    </row>
    <row r="208" spans="1:4">
      <c r="A208" s="103">
        <v>48201210700</v>
      </c>
      <c r="B208" t="s">
        <v>42</v>
      </c>
      <c r="C208">
        <v>31.9</v>
      </c>
      <c r="D208">
        <v>40121</v>
      </c>
    </row>
    <row r="209" spans="1:4">
      <c r="A209" s="103">
        <v>48201210800</v>
      </c>
      <c r="B209" t="s">
        <v>42</v>
      </c>
      <c r="C209">
        <v>33.799999999999997</v>
      </c>
      <c r="D209">
        <v>32882</v>
      </c>
    </row>
    <row r="210" spans="1:4">
      <c r="A210" s="103">
        <v>48201210900</v>
      </c>
      <c r="B210" t="s">
        <v>42</v>
      </c>
      <c r="C210">
        <v>17</v>
      </c>
      <c r="D210">
        <v>29583</v>
      </c>
    </row>
    <row r="211" spans="1:4">
      <c r="A211" s="103">
        <v>48201211000</v>
      </c>
      <c r="B211" t="s">
        <v>42</v>
      </c>
      <c r="C211">
        <v>27.6</v>
      </c>
      <c r="D211">
        <v>34261</v>
      </c>
    </row>
    <row r="212" spans="1:4">
      <c r="A212" s="103">
        <v>48201211100</v>
      </c>
      <c r="B212" t="s">
        <v>42</v>
      </c>
      <c r="C212">
        <v>41.2</v>
      </c>
      <c r="D212">
        <v>28475</v>
      </c>
    </row>
    <row r="213" spans="1:4">
      <c r="A213" s="103">
        <v>48201211200</v>
      </c>
      <c r="B213" t="s">
        <v>42</v>
      </c>
      <c r="C213">
        <v>30.8</v>
      </c>
      <c r="D213">
        <v>28026</v>
      </c>
    </row>
    <row r="214" spans="1:4">
      <c r="A214" s="103">
        <v>48201211300</v>
      </c>
      <c r="B214" t="s">
        <v>42</v>
      </c>
      <c r="C214">
        <v>38.299999999999997</v>
      </c>
      <c r="D214">
        <v>22190</v>
      </c>
    </row>
    <row r="215" spans="1:4">
      <c r="A215" s="103">
        <v>48201211400</v>
      </c>
      <c r="B215" t="s">
        <v>42</v>
      </c>
      <c r="C215">
        <v>36.4</v>
      </c>
      <c r="D215">
        <v>29045</v>
      </c>
    </row>
    <row r="216" spans="1:4">
      <c r="A216" s="103">
        <v>48201211500</v>
      </c>
      <c r="B216" t="s">
        <v>42</v>
      </c>
      <c r="C216">
        <v>27.4</v>
      </c>
      <c r="D216">
        <v>31250</v>
      </c>
    </row>
    <row r="217" spans="1:4">
      <c r="A217" s="103">
        <v>48201211600</v>
      </c>
      <c r="B217" t="s">
        <v>42</v>
      </c>
      <c r="C217">
        <v>16.899999999999999</v>
      </c>
      <c r="D217">
        <v>30102</v>
      </c>
    </row>
    <row r="218" spans="1:4">
      <c r="A218" s="103">
        <v>48201211700</v>
      </c>
      <c r="B218" t="s">
        <v>42</v>
      </c>
      <c r="C218">
        <v>33.200000000000003</v>
      </c>
      <c r="D218">
        <v>31803</v>
      </c>
    </row>
    <row r="219" spans="1:4">
      <c r="A219" s="103">
        <v>48201211900</v>
      </c>
      <c r="B219" t="s">
        <v>42</v>
      </c>
      <c r="C219">
        <v>31.1</v>
      </c>
      <c r="D219">
        <v>35275</v>
      </c>
    </row>
    <row r="220" spans="1:4">
      <c r="A220" s="103">
        <v>48201212300</v>
      </c>
      <c r="B220" t="s">
        <v>42</v>
      </c>
      <c r="C220">
        <v>43.6</v>
      </c>
      <c r="D220">
        <v>25226</v>
      </c>
    </row>
    <row r="221" spans="1:4">
      <c r="A221" s="103">
        <v>48201212400</v>
      </c>
      <c r="B221" t="s">
        <v>42</v>
      </c>
      <c r="C221">
        <v>16.600000000000001</v>
      </c>
      <c r="D221">
        <v>41000</v>
      </c>
    </row>
    <row r="222" spans="1:4">
      <c r="A222" s="103">
        <v>48201212500</v>
      </c>
      <c r="B222" t="s">
        <v>42</v>
      </c>
      <c r="C222">
        <v>31</v>
      </c>
      <c r="D222">
        <v>38269</v>
      </c>
    </row>
    <row r="223" spans="1:4">
      <c r="A223" s="103">
        <v>48201220100</v>
      </c>
      <c r="B223" t="s">
        <v>42</v>
      </c>
      <c r="C223">
        <v>26.5</v>
      </c>
      <c r="D223">
        <v>34375</v>
      </c>
    </row>
    <row r="224" spans="1:4">
      <c r="A224" s="103">
        <v>48201220200</v>
      </c>
      <c r="B224" t="s">
        <v>42</v>
      </c>
      <c r="C224">
        <v>21.4</v>
      </c>
      <c r="D224">
        <v>40588</v>
      </c>
    </row>
    <row r="225" spans="1:4">
      <c r="A225" s="103">
        <v>48201220300</v>
      </c>
      <c r="B225" t="s">
        <v>42</v>
      </c>
      <c r="C225">
        <v>25.2</v>
      </c>
      <c r="D225">
        <v>43732</v>
      </c>
    </row>
    <row r="226" spans="1:4">
      <c r="A226" s="103">
        <v>48201220400</v>
      </c>
      <c r="B226" t="s">
        <v>42</v>
      </c>
      <c r="C226">
        <v>30.4</v>
      </c>
      <c r="D226">
        <v>38640</v>
      </c>
    </row>
    <row r="227" spans="1:4">
      <c r="A227" s="103">
        <v>48201220500</v>
      </c>
      <c r="B227" t="s">
        <v>42</v>
      </c>
      <c r="C227">
        <v>44.2</v>
      </c>
      <c r="D227">
        <v>17616</v>
      </c>
    </row>
    <row r="228" spans="1:4">
      <c r="A228" s="103">
        <v>48201220600</v>
      </c>
      <c r="B228" t="s">
        <v>42</v>
      </c>
      <c r="C228">
        <v>35.700000000000003</v>
      </c>
      <c r="D228">
        <v>37321</v>
      </c>
    </row>
    <row r="229" spans="1:4">
      <c r="A229" s="103">
        <v>48201220700</v>
      </c>
      <c r="B229" t="s">
        <v>42</v>
      </c>
      <c r="C229">
        <v>42.6</v>
      </c>
      <c r="D229">
        <v>26939</v>
      </c>
    </row>
    <row r="230" spans="1:4">
      <c r="A230" s="103">
        <v>48201220800</v>
      </c>
      <c r="B230" t="s">
        <v>42</v>
      </c>
      <c r="C230">
        <v>59.3</v>
      </c>
      <c r="D230">
        <v>23787</v>
      </c>
    </row>
    <row r="231" spans="1:4">
      <c r="A231" s="103">
        <v>48201220900</v>
      </c>
      <c r="B231" t="s">
        <v>42</v>
      </c>
      <c r="C231">
        <v>25.5</v>
      </c>
      <c r="D231">
        <v>42237</v>
      </c>
    </row>
    <row r="232" spans="1:4">
      <c r="A232" s="103">
        <v>48201221000</v>
      </c>
      <c r="B232" t="s">
        <v>42</v>
      </c>
      <c r="C232">
        <v>37.799999999999997</v>
      </c>
      <c r="D232">
        <v>31106</v>
      </c>
    </row>
    <row r="233" spans="1:4">
      <c r="A233" s="103">
        <v>48201221100</v>
      </c>
      <c r="B233" t="s">
        <v>42</v>
      </c>
      <c r="C233">
        <v>37.299999999999997</v>
      </c>
      <c r="D233">
        <v>29243</v>
      </c>
    </row>
    <row r="234" spans="1:4">
      <c r="A234" s="103">
        <v>48201221200</v>
      </c>
      <c r="B234" t="s">
        <v>42</v>
      </c>
      <c r="C234">
        <v>26.3</v>
      </c>
      <c r="D234">
        <v>43832</v>
      </c>
    </row>
    <row r="235" spans="1:4">
      <c r="A235" s="103">
        <v>48201221300</v>
      </c>
      <c r="B235" t="s">
        <v>42</v>
      </c>
      <c r="C235">
        <v>24.9</v>
      </c>
      <c r="D235">
        <v>43191</v>
      </c>
    </row>
    <row r="236" spans="1:4">
      <c r="A236" s="103">
        <v>48201221400</v>
      </c>
      <c r="B236" t="s">
        <v>42</v>
      </c>
      <c r="C236">
        <v>28</v>
      </c>
      <c r="D236">
        <v>35568</v>
      </c>
    </row>
    <row r="237" spans="1:4">
      <c r="A237" s="103">
        <v>48201221500</v>
      </c>
      <c r="B237" t="s">
        <v>42</v>
      </c>
      <c r="C237">
        <v>44.6</v>
      </c>
      <c r="D237">
        <v>28984</v>
      </c>
    </row>
    <row r="238" spans="1:4">
      <c r="A238" s="103">
        <v>48201221600</v>
      </c>
      <c r="B238" t="s">
        <v>42</v>
      </c>
      <c r="C238">
        <v>26.3</v>
      </c>
      <c r="D238">
        <v>48638</v>
      </c>
    </row>
    <row r="239" spans="1:4">
      <c r="A239" s="103">
        <v>48201221700</v>
      </c>
      <c r="B239" t="s">
        <v>42</v>
      </c>
      <c r="C239">
        <v>24.1</v>
      </c>
      <c r="D239">
        <v>42038</v>
      </c>
    </row>
    <row r="240" spans="1:4">
      <c r="A240" s="103">
        <v>48201221800</v>
      </c>
      <c r="B240" t="s">
        <v>42</v>
      </c>
      <c r="C240">
        <v>32.799999999999997</v>
      </c>
      <c r="D240">
        <v>31899</v>
      </c>
    </row>
    <row r="241" spans="1:4">
      <c r="A241" s="103">
        <v>48201221900</v>
      </c>
      <c r="B241" t="s">
        <v>42</v>
      </c>
      <c r="C241">
        <v>23.9</v>
      </c>
      <c r="D241">
        <v>42813</v>
      </c>
    </row>
    <row r="242" spans="1:4">
      <c r="A242" s="103">
        <v>48201222000</v>
      </c>
      <c r="B242" t="s">
        <v>42</v>
      </c>
      <c r="C242">
        <v>23.5</v>
      </c>
      <c r="D242">
        <v>40466</v>
      </c>
    </row>
    <row r="243" spans="1:4">
      <c r="A243" s="103">
        <v>48201222100</v>
      </c>
      <c r="B243" t="s">
        <v>42</v>
      </c>
      <c r="C243">
        <v>35.700000000000003</v>
      </c>
      <c r="D243">
        <v>30824</v>
      </c>
    </row>
    <row r="244" spans="1:4">
      <c r="A244" s="103">
        <v>48201222200</v>
      </c>
      <c r="B244" t="s">
        <v>42</v>
      </c>
      <c r="C244">
        <v>42.9</v>
      </c>
      <c r="D244">
        <v>26273</v>
      </c>
    </row>
    <row r="245" spans="1:4">
      <c r="A245" s="103">
        <v>48201222300</v>
      </c>
      <c r="B245" t="s">
        <v>42</v>
      </c>
      <c r="C245">
        <v>33.799999999999997</v>
      </c>
      <c r="D245">
        <v>44598</v>
      </c>
    </row>
    <row r="246" spans="1:4">
      <c r="A246" s="103">
        <v>48201222401</v>
      </c>
      <c r="B246" t="s">
        <v>42</v>
      </c>
      <c r="C246">
        <v>31.7</v>
      </c>
      <c r="D246">
        <v>37986</v>
      </c>
    </row>
    <row r="247" spans="1:4">
      <c r="A247" s="103">
        <v>48201222402</v>
      </c>
      <c r="B247" t="s">
        <v>42</v>
      </c>
      <c r="C247">
        <v>25.3</v>
      </c>
      <c r="D247">
        <v>44185</v>
      </c>
    </row>
    <row r="248" spans="1:4">
      <c r="A248" s="103">
        <v>48201222501</v>
      </c>
      <c r="B248" t="s">
        <v>42</v>
      </c>
      <c r="C248">
        <v>44.6</v>
      </c>
      <c r="D248">
        <v>26367</v>
      </c>
    </row>
    <row r="249" spans="1:4">
      <c r="A249" s="103">
        <v>48201222502</v>
      </c>
      <c r="B249" t="s">
        <v>42</v>
      </c>
      <c r="C249">
        <v>24.8</v>
      </c>
      <c r="D249">
        <v>39625</v>
      </c>
    </row>
    <row r="250" spans="1:4">
      <c r="A250" s="103">
        <v>48201222503</v>
      </c>
      <c r="B250" t="s">
        <v>42</v>
      </c>
      <c r="C250">
        <v>43.4</v>
      </c>
      <c r="D250">
        <v>30442</v>
      </c>
    </row>
    <row r="251" spans="1:4">
      <c r="A251" s="103">
        <v>48201222600</v>
      </c>
      <c r="B251" t="s">
        <v>42</v>
      </c>
      <c r="C251">
        <v>36.5</v>
      </c>
      <c r="D251">
        <v>26467</v>
      </c>
    </row>
    <row r="252" spans="1:4">
      <c r="A252" s="103">
        <v>48201222700</v>
      </c>
      <c r="B252" t="s">
        <v>42</v>
      </c>
      <c r="C252">
        <v>45.9</v>
      </c>
      <c r="D252">
        <v>20131</v>
      </c>
    </row>
    <row r="253" spans="1:4">
      <c r="A253" s="103">
        <v>48201222800</v>
      </c>
      <c r="B253" t="s">
        <v>42</v>
      </c>
      <c r="C253">
        <v>32.299999999999997</v>
      </c>
      <c r="D253">
        <v>33110</v>
      </c>
    </row>
    <row r="254" spans="1:4">
      <c r="A254" s="103">
        <v>48201222900</v>
      </c>
      <c r="B254" t="s">
        <v>42</v>
      </c>
      <c r="C254">
        <v>23.3</v>
      </c>
      <c r="D254">
        <v>50895</v>
      </c>
    </row>
    <row r="255" spans="1:4">
      <c r="A255" s="103">
        <v>48201223001</v>
      </c>
      <c r="B255" t="s">
        <v>42</v>
      </c>
      <c r="C255">
        <v>39.6</v>
      </c>
      <c r="D255">
        <v>36801</v>
      </c>
    </row>
    <row r="256" spans="1:4">
      <c r="A256" s="103">
        <v>48201223002</v>
      </c>
      <c r="B256" t="s">
        <v>42</v>
      </c>
      <c r="C256">
        <v>43.7</v>
      </c>
      <c r="D256">
        <v>25076</v>
      </c>
    </row>
    <row r="257" spans="1:4">
      <c r="A257" s="103">
        <v>48201223100</v>
      </c>
      <c r="B257" t="s">
        <v>42</v>
      </c>
      <c r="C257">
        <v>25.2</v>
      </c>
      <c r="D257">
        <v>47361</v>
      </c>
    </row>
    <row r="258" spans="1:4">
      <c r="A258" s="103">
        <v>48201230100</v>
      </c>
      <c r="B258" t="s">
        <v>42</v>
      </c>
      <c r="C258">
        <v>24</v>
      </c>
      <c r="D258">
        <v>28309</v>
      </c>
    </row>
    <row r="259" spans="1:4">
      <c r="A259" s="103">
        <v>48201230200</v>
      </c>
      <c r="B259" t="s">
        <v>42</v>
      </c>
      <c r="C259">
        <v>23.1</v>
      </c>
      <c r="D259">
        <v>30090</v>
      </c>
    </row>
    <row r="260" spans="1:4">
      <c r="A260" s="103">
        <v>48201230300</v>
      </c>
      <c r="B260" t="s">
        <v>42</v>
      </c>
      <c r="C260">
        <v>28.9</v>
      </c>
      <c r="D260">
        <v>30205</v>
      </c>
    </row>
    <row r="261" spans="1:4">
      <c r="A261" s="103">
        <v>48201230400</v>
      </c>
      <c r="B261" t="s">
        <v>42</v>
      </c>
      <c r="C261">
        <v>26.1</v>
      </c>
      <c r="D261">
        <v>37163</v>
      </c>
    </row>
    <row r="262" spans="1:4">
      <c r="A262" s="103">
        <v>48201230500</v>
      </c>
      <c r="B262" t="s">
        <v>42</v>
      </c>
      <c r="C262">
        <v>31.2</v>
      </c>
      <c r="D262">
        <v>39830</v>
      </c>
    </row>
    <row r="263" spans="1:4">
      <c r="A263" s="103">
        <v>48201230600</v>
      </c>
      <c r="B263" t="s">
        <v>42</v>
      </c>
      <c r="C263">
        <v>35.6</v>
      </c>
      <c r="D263">
        <v>32371</v>
      </c>
    </row>
    <row r="264" spans="1:4">
      <c r="A264" s="103">
        <v>48201230700</v>
      </c>
      <c r="B264" t="s">
        <v>42</v>
      </c>
      <c r="C264">
        <v>32.9</v>
      </c>
      <c r="D264">
        <v>26383</v>
      </c>
    </row>
    <row r="265" spans="1:4">
      <c r="A265" s="103">
        <v>48201230800</v>
      </c>
      <c r="B265" t="s">
        <v>42</v>
      </c>
      <c r="C265">
        <v>21.2</v>
      </c>
      <c r="D265">
        <v>32308</v>
      </c>
    </row>
    <row r="266" spans="1:4">
      <c r="A266" s="103">
        <v>48201230900</v>
      </c>
      <c r="B266" t="s">
        <v>42</v>
      </c>
      <c r="C266">
        <v>38.6</v>
      </c>
      <c r="D266">
        <v>22198</v>
      </c>
    </row>
    <row r="267" spans="1:4">
      <c r="A267" s="103">
        <v>48201231000</v>
      </c>
      <c r="B267" t="s">
        <v>42</v>
      </c>
      <c r="C267">
        <v>15.1</v>
      </c>
      <c r="D267">
        <v>39010</v>
      </c>
    </row>
    <row r="268" spans="1:4">
      <c r="A268" s="103">
        <v>48201231100</v>
      </c>
      <c r="B268" t="s">
        <v>42</v>
      </c>
      <c r="C268">
        <v>22.6</v>
      </c>
      <c r="D268">
        <v>41696</v>
      </c>
    </row>
    <row r="269" spans="1:4">
      <c r="A269" s="103">
        <v>48201231200</v>
      </c>
      <c r="B269" t="s">
        <v>42</v>
      </c>
      <c r="C269">
        <v>18.600000000000001</v>
      </c>
      <c r="D269">
        <v>35998</v>
      </c>
    </row>
    <row r="270" spans="1:4">
      <c r="A270" s="103">
        <v>48201231300</v>
      </c>
      <c r="B270" t="s">
        <v>42</v>
      </c>
      <c r="C270">
        <v>35.4</v>
      </c>
      <c r="D270">
        <v>30404</v>
      </c>
    </row>
    <row r="271" spans="1:4">
      <c r="A271" s="103">
        <v>48201231400</v>
      </c>
      <c r="B271" t="s">
        <v>42</v>
      </c>
      <c r="C271">
        <v>19</v>
      </c>
      <c r="D271">
        <v>41359</v>
      </c>
    </row>
    <row r="272" spans="1:4">
      <c r="A272" s="103">
        <v>48201231500</v>
      </c>
      <c r="B272" t="s">
        <v>42</v>
      </c>
      <c r="C272">
        <v>39.4</v>
      </c>
      <c r="D272">
        <v>30517</v>
      </c>
    </row>
    <row r="273" spans="1:4">
      <c r="A273" s="103">
        <v>48201231600</v>
      </c>
      <c r="B273" t="s">
        <v>42</v>
      </c>
      <c r="C273">
        <v>16.399999999999999</v>
      </c>
      <c r="D273">
        <v>45594</v>
      </c>
    </row>
    <row r="274" spans="1:4">
      <c r="A274" s="103">
        <v>48201231700</v>
      </c>
      <c r="B274" t="s">
        <v>42</v>
      </c>
      <c r="C274">
        <v>37.9</v>
      </c>
      <c r="D274">
        <v>31023</v>
      </c>
    </row>
    <row r="275" spans="1:4">
      <c r="A275" s="103">
        <v>48201231800</v>
      </c>
      <c r="B275" t="s">
        <v>42</v>
      </c>
      <c r="C275">
        <v>24.5</v>
      </c>
      <c r="D275">
        <v>39205</v>
      </c>
    </row>
    <row r="276" spans="1:4">
      <c r="A276" s="103">
        <v>48201231900</v>
      </c>
      <c r="B276" t="s">
        <v>42</v>
      </c>
      <c r="C276">
        <v>22.3</v>
      </c>
      <c r="D276">
        <v>36008</v>
      </c>
    </row>
    <row r="277" spans="1:4">
      <c r="A277" s="103">
        <v>48201232000</v>
      </c>
      <c r="B277" t="s">
        <v>42</v>
      </c>
      <c r="C277">
        <v>17.8</v>
      </c>
      <c r="D277">
        <v>53043</v>
      </c>
    </row>
    <row r="278" spans="1:4">
      <c r="A278" s="103">
        <v>48201232100</v>
      </c>
      <c r="B278" t="s">
        <v>42</v>
      </c>
      <c r="C278">
        <v>27.4</v>
      </c>
      <c r="D278">
        <v>37500</v>
      </c>
    </row>
    <row r="279" spans="1:4">
      <c r="A279" s="103">
        <v>48201232200</v>
      </c>
      <c r="B279" t="s">
        <v>42</v>
      </c>
      <c r="C279">
        <v>14.2</v>
      </c>
      <c r="D279">
        <v>63904</v>
      </c>
    </row>
    <row r="280" spans="1:4">
      <c r="A280" s="103">
        <v>48201232301</v>
      </c>
      <c r="B280" t="s">
        <v>42</v>
      </c>
      <c r="C280">
        <v>21.3</v>
      </c>
      <c r="D280">
        <v>47840</v>
      </c>
    </row>
    <row r="281" spans="1:4">
      <c r="A281" s="103">
        <v>48201232302</v>
      </c>
      <c r="B281" t="s">
        <v>42</v>
      </c>
      <c r="C281">
        <v>16</v>
      </c>
      <c r="D281">
        <v>60631</v>
      </c>
    </row>
    <row r="282" spans="1:4">
      <c r="A282" s="103">
        <v>48201232401</v>
      </c>
      <c r="B282" t="s">
        <v>42</v>
      </c>
      <c r="C282">
        <v>16.899999999999999</v>
      </c>
      <c r="D282">
        <v>57616</v>
      </c>
    </row>
    <row r="283" spans="1:4">
      <c r="A283" s="103">
        <v>48201232402</v>
      </c>
      <c r="B283" t="s">
        <v>42</v>
      </c>
      <c r="C283">
        <v>14.3</v>
      </c>
      <c r="D283">
        <v>53700</v>
      </c>
    </row>
    <row r="284" spans="1:4">
      <c r="A284" s="103">
        <v>48201232403</v>
      </c>
      <c r="B284" t="s">
        <v>42</v>
      </c>
      <c r="C284">
        <v>19.399999999999999</v>
      </c>
      <c r="D284">
        <v>42055</v>
      </c>
    </row>
    <row r="285" spans="1:4">
      <c r="A285" s="103">
        <v>48201232500</v>
      </c>
      <c r="B285" t="s">
        <v>42</v>
      </c>
      <c r="C285">
        <v>19.600000000000001</v>
      </c>
      <c r="D285">
        <v>38666</v>
      </c>
    </row>
    <row r="286" spans="1:4">
      <c r="A286" s="103">
        <v>48201232600</v>
      </c>
      <c r="B286" t="s">
        <v>42</v>
      </c>
      <c r="C286">
        <v>13.2</v>
      </c>
      <c r="D286">
        <v>62167</v>
      </c>
    </row>
    <row r="287" spans="1:4">
      <c r="A287" s="103">
        <v>48201232701</v>
      </c>
      <c r="B287" t="s">
        <v>42</v>
      </c>
      <c r="C287">
        <v>31.1</v>
      </c>
      <c r="D287">
        <v>34320</v>
      </c>
    </row>
    <row r="288" spans="1:4">
      <c r="A288" s="103">
        <v>48201232702</v>
      </c>
      <c r="B288" t="s">
        <v>42</v>
      </c>
      <c r="C288">
        <v>30.4</v>
      </c>
      <c r="D288">
        <v>36469</v>
      </c>
    </row>
    <row r="289" spans="1:4">
      <c r="A289" s="103">
        <v>48201232800</v>
      </c>
      <c r="B289" t="s">
        <v>42</v>
      </c>
      <c r="C289">
        <v>15.8</v>
      </c>
      <c r="D289">
        <v>45115</v>
      </c>
    </row>
    <row r="290" spans="1:4">
      <c r="A290" s="103">
        <v>48201232900</v>
      </c>
      <c r="B290" t="s">
        <v>42</v>
      </c>
      <c r="C290">
        <v>12.7</v>
      </c>
      <c r="D290">
        <v>49728</v>
      </c>
    </row>
    <row r="291" spans="1:4">
      <c r="A291" s="103">
        <v>48201233001</v>
      </c>
      <c r="B291" t="s">
        <v>42</v>
      </c>
      <c r="C291">
        <v>13.5</v>
      </c>
      <c r="D291">
        <v>41955</v>
      </c>
    </row>
    <row r="292" spans="1:4">
      <c r="A292" s="103">
        <v>48201233002</v>
      </c>
      <c r="B292" t="s">
        <v>42</v>
      </c>
      <c r="C292">
        <v>9</v>
      </c>
      <c r="D292">
        <v>83424</v>
      </c>
    </row>
    <row r="293" spans="1:4">
      <c r="A293" s="103">
        <v>48201233003</v>
      </c>
      <c r="B293" t="s">
        <v>42</v>
      </c>
      <c r="C293">
        <v>8.1</v>
      </c>
      <c r="D293">
        <v>78507</v>
      </c>
    </row>
    <row r="294" spans="1:4">
      <c r="A294" s="103">
        <v>48201233101</v>
      </c>
      <c r="B294" t="s">
        <v>42</v>
      </c>
      <c r="C294">
        <v>20.5</v>
      </c>
      <c r="D294">
        <v>40147</v>
      </c>
    </row>
    <row r="295" spans="1:4">
      <c r="A295" s="103">
        <v>48201233102</v>
      </c>
      <c r="B295" t="s">
        <v>42</v>
      </c>
      <c r="C295">
        <v>36.5</v>
      </c>
      <c r="D295">
        <v>37873</v>
      </c>
    </row>
    <row r="296" spans="1:4">
      <c r="A296" s="103">
        <v>48201233103</v>
      </c>
      <c r="B296" t="s">
        <v>42</v>
      </c>
      <c r="C296">
        <v>44.9</v>
      </c>
      <c r="D296">
        <v>29286</v>
      </c>
    </row>
    <row r="297" spans="1:4">
      <c r="A297" s="103">
        <v>48201233200</v>
      </c>
      <c r="B297" t="s">
        <v>42</v>
      </c>
      <c r="C297">
        <v>13</v>
      </c>
      <c r="D297">
        <v>49384</v>
      </c>
    </row>
    <row r="298" spans="1:4">
      <c r="A298" s="103">
        <v>48201233300</v>
      </c>
      <c r="B298" t="s">
        <v>42</v>
      </c>
      <c r="C298">
        <v>23.4</v>
      </c>
      <c r="D298">
        <v>44260</v>
      </c>
    </row>
    <row r="299" spans="1:4">
      <c r="A299" s="103">
        <v>48201233400</v>
      </c>
      <c r="B299" t="s">
        <v>42</v>
      </c>
      <c r="C299">
        <v>29.4</v>
      </c>
      <c r="D299">
        <v>32465</v>
      </c>
    </row>
    <row r="300" spans="1:4">
      <c r="A300" s="103">
        <v>48201233500</v>
      </c>
      <c r="B300" t="s">
        <v>42</v>
      </c>
      <c r="C300">
        <v>22.4</v>
      </c>
      <c r="D300">
        <v>41037</v>
      </c>
    </row>
    <row r="301" spans="1:4">
      <c r="A301" s="103">
        <v>48201233600</v>
      </c>
      <c r="B301" t="s">
        <v>42</v>
      </c>
      <c r="C301">
        <v>44.5</v>
      </c>
      <c r="D301">
        <v>30272</v>
      </c>
    </row>
    <row r="302" spans="1:4">
      <c r="A302" s="103">
        <v>48201233701</v>
      </c>
      <c r="B302" t="s">
        <v>42</v>
      </c>
      <c r="C302">
        <v>35.200000000000003</v>
      </c>
      <c r="D302">
        <v>40659</v>
      </c>
    </row>
    <row r="303" spans="1:4">
      <c r="A303" s="103">
        <v>48201233702</v>
      </c>
      <c r="B303" t="s">
        <v>42</v>
      </c>
      <c r="C303">
        <v>23.6</v>
      </c>
      <c r="D303">
        <v>48190</v>
      </c>
    </row>
    <row r="304" spans="1:4">
      <c r="A304" s="103">
        <v>48201233703</v>
      </c>
      <c r="B304" t="s">
        <v>42</v>
      </c>
      <c r="C304">
        <v>22.9</v>
      </c>
      <c r="D304">
        <v>47353</v>
      </c>
    </row>
    <row r="305" spans="1:4">
      <c r="A305" s="103">
        <v>48201240100</v>
      </c>
      <c r="B305" t="s">
        <v>42</v>
      </c>
      <c r="C305">
        <v>26.6</v>
      </c>
      <c r="D305">
        <v>31667</v>
      </c>
    </row>
    <row r="306" spans="1:4">
      <c r="A306" s="103">
        <v>48201240400</v>
      </c>
      <c r="B306" t="s">
        <v>42</v>
      </c>
      <c r="C306">
        <v>25.8</v>
      </c>
      <c r="D306">
        <v>52276</v>
      </c>
    </row>
    <row r="307" spans="1:4">
      <c r="A307" s="103">
        <v>48201240501</v>
      </c>
      <c r="B307" t="s">
        <v>42</v>
      </c>
      <c r="C307">
        <v>26.5</v>
      </c>
      <c r="D307">
        <v>30806</v>
      </c>
    </row>
    <row r="308" spans="1:4">
      <c r="A308" s="103">
        <v>48201240502</v>
      </c>
      <c r="B308" t="s">
        <v>42</v>
      </c>
      <c r="C308">
        <v>36.5</v>
      </c>
      <c r="D308">
        <v>24711</v>
      </c>
    </row>
    <row r="309" spans="1:4">
      <c r="A309" s="103">
        <v>48201240600</v>
      </c>
      <c r="B309" t="s">
        <v>42</v>
      </c>
      <c r="C309">
        <v>41</v>
      </c>
      <c r="D309">
        <v>27775</v>
      </c>
    </row>
    <row r="310" spans="1:4">
      <c r="A310" s="103">
        <v>48201240701</v>
      </c>
      <c r="B310" t="s">
        <v>42</v>
      </c>
      <c r="C310">
        <v>15.6</v>
      </c>
      <c r="D310">
        <v>51056</v>
      </c>
    </row>
    <row r="311" spans="1:4">
      <c r="A311" s="103">
        <v>48201240702</v>
      </c>
      <c r="B311" t="s">
        <v>42</v>
      </c>
      <c r="C311">
        <v>14.4</v>
      </c>
      <c r="D311">
        <v>62978</v>
      </c>
    </row>
    <row r="312" spans="1:4">
      <c r="A312" s="103">
        <v>48201240801</v>
      </c>
      <c r="B312" t="s">
        <v>42</v>
      </c>
      <c r="C312">
        <v>22.7</v>
      </c>
      <c r="D312">
        <v>35347</v>
      </c>
    </row>
    <row r="313" spans="1:4">
      <c r="A313" s="103">
        <v>48201240802</v>
      </c>
      <c r="B313" t="s">
        <v>42</v>
      </c>
      <c r="C313">
        <v>14.1</v>
      </c>
      <c r="D313">
        <v>50699</v>
      </c>
    </row>
    <row r="314" spans="1:4">
      <c r="A314" s="103">
        <v>48201240901</v>
      </c>
      <c r="B314" t="s">
        <v>42</v>
      </c>
      <c r="C314">
        <v>9.9</v>
      </c>
      <c r="D314">
        <v>71023</v>
      </c>
    </row>
    <row r="315" spans="1:4">
      <c r="A315" s="103">
        <v>48201240902</v>
      </c>
      <c r="B315" t="s">
        <v>42</v>
      </c>
      <c r="C315">
        <v>11</v>
      </c>
      <c r="D315">
        <v>63532</v>
      </c>
    </row>
    <row r="316" spans="1:4">
      <c r="A316" s="103">
        <v>48201241000</v>
      </c>
      <c r="B316" t="s">
        <v>42</v>
      </c>
      <c r="C316">
        <v>10.3</v>
      </c>
      <c r="D316">
        <v>61179</v>
      </c>
    </row>
    <row r="317" spans="1:4">
      <c r="A317" s="103">
        <v>48201241101</v>
      </c>
      <c r="B317" t="s">
        <v>42</v>
      </c>
      <c r="C317">
        <v>10.8</v>
      </c>
      <c r="D317">
        <v>74667</v>
      </c>
    </row>
    <row r="318" spans="1:4">
      <c r="A318" s="103">
        <v>48201241102</v>
      </c>
      <c r="B318" t="s">
        <v>42</v>
      </c>
      <c r="C318">
        <v>10.199999999999999</v>
      </c>
      <c r="D318">
        <v>67723</v>
      </c>
    </row>
    <row r="319" spans="1:4">
      <c r="A319" s="103">
        <v>48201241103</v>
      </c>
      <c r="B319" t="s">
        <v>42</v>
      </c>
      <c r="C319">
        <v>14</v>
      </c>
      <c r="D319">
        <v>47141</v>
      </c>
    </row>
    <row r="320" spans="1:4">
      <c r="A320" s="103">
        <v>48201241200</v>
      </c>
      <c r="B320" t="s">
        <v>42</v>
      </c>
      <c r="C320">
        <v>12.2</v>
      </c>
      <c r="D320">
        <v>50735</v>
      </c>
    </row>
    <row r="321" spans="1:4">
      <c r="A321" s="103">
        <v>48201241300</v>
      </c>
      <c r="B321" t="s">
        <v>42</v>
      </c>
      <c r="C321">
        <v>9.1999999999999993</v>
      </c>
      <c r="D321">
        <v>96536</v>
      </c>
    </row>
    <row r="322" spans="1:4">
      <c r="A322" s="103">
        <v>48201241400</v>
      </c>
      <c r="B322" t="s">
        <v>42</v>
      </c>
      <c r="C322">
        <v>24.4</v>
      </c>
      <c r="D322">
        <v>71552</v>
      </c>
    </row>
    <row r="323" spans="1:4">
      <c r="A323" s="103">
        <v>48201241500</v>
      </c>
      <c r="B323" t="s">
        <v>42</v>
      </c>
      <c r="C323">
        <v>19</v>
      </c>
      <c r="D323">
        <v>43066</v>
      </c>
    </row>
    <row r="324" spans="1:4">
      <c r="A324" s="103">
        <v>48201250100</v>
      </c>
      <c r="B324" t="s">
        <v>42</v>
      </c>
      <c r="C324">
        <v>10.4</v>
      </c>
      <c r="D324">
        <v>76579</v>
      </c>
    </row>
    <row r="325" spans="1:4">
      <c r="A325" s="103">
        <v>48201250200</v>
      </c>
      <c r="B325" t="s">
        <v>42</v>
      </c>
      <c r="C325">
        <v>16.899999999999999</v>
      </c>
      <c r="D325">
        <v>61474</v>
      </c>
    </row>
    <row r="326" spans="1:4">
      <c r="A326" s="103">
        <v>48201250301</v>
      </c>
      <c r="B326" t="s">
        <v>42</v>
      </c>
      <c r="C326">
        <v>10.199999999999999</v>
      </c>
      <c r="D326">
        <v>64550</v>
      </c>
    </row>
    <row r="327" spans="1:4">
      <c r="A327" s="103">
        <v>48201250302</v>
      </c>
      <c r="B327" t="s">
        <v>42</v>
      </c>
      <c r="C327">
        <v>7.6</v>
      </c>
      <c r="D327">
        <v>82008</v>
      </c>
    </row>
    <row r="328" spans="1:4">
      <c r="A328" s="103">
        <v>48201250401</v>
      </c>
      <c r="B328" t="s">
        <v>42</v>
      </c>
      <c r="C328">
        <v>7.1</v>
      </c>
      <c r="D328">
        <v>96277</v>
      </c>
    </row>
    <row r="329" spans="1:4">
      <c r="A329" s="103">
        <v>48201250402</v>
      </c>
      <c r="B329" t="s">
        <v>42</v>
      </c>
      <c r="C329">
        <v>6</v>
      </c>
      <c r="D329">
        <v>111620</v>
      </c>
    </row>
    <row r="330" spans="1:4">
      <c r="A330" s="103">
        <v>48201250500</v>
      </c>
      <c r="B330" t="s">
        <v>42</v>
      </c>
      <c r="C330">
        <v>7.7</v>
      </c>
      <c r="D330">
        <v>78611</v>
      </c>
    </row>
    <row r="331" spans="1:4">
      <c r="A331" s="103">
        <v>48201250600</v>
      </c>
      <c r="B331" t="s">
        <v>42</v>
      </c>
      <c r="C331">
        <v>21.5</v>
      </c>
      <c r="D331">
        <v>38293</v>
      </c>
    </row>
    <row r="332" spans="1:4">
      <c r="A332" s="103">
        <v>48201250701</v>
      </c>
      <c r="B332" t="s">
        <v>42</v>
      </c>
      <c r="C332">
        <v>9.1999999999999993</v>
      </c>
      <c r="D332">
        <v>78344</v>
      </c>
    </row>
    <row r="333" spans="1:4">
      <c r="A333" s="103">
        <v>48201250702</v>
      </c>
      <c r="B333" t="s">
        <v>42</v>
      </c>
      <c r="C333">
        <v>6.6</v>
      </c>
      <c r="D333">
        <v>107482</v>
      </c>
    </row>
    <row r="334" spans="1:4">
      <c r="A334" s="103">
        <v>48201250800</v>
      </c>
      <c r="B334" t="s">
        <v>42</v>
      </c>
      <c r="C334">
        <v>3.4</v>
      </c>
      <c r="D334">
        <v>118633</v>
      </c>
    </row>
    <row r="335" spans="1:4">
      <c r="A335" s="103">
        <v>48201250900</v>
      </c>
      <c r="B335" t="s">
        <v>42</v>
      </c>
      <c r="C335">
        <v>2.5</v>
      </c>
      <c r="D335">
        <v>137625</v>
      </c>
    </row>
    <row r="336" spans="1:4">
      <c r="A336" s="103">
        <v>48201251000</v>
      </c>
      <c r="B336" t="s">
        <v>42</v>
      </c>
      <c r="C336">
        <v>10.199999999999999</v>
      </c>
      <c r="D336">
        <v>91786</v>
      </c>
    </row>
    <row r="337" spans="1:4">
      <c r="A337" s="103">
        <v>48201251100</v>
      </c>
      <c r="B337" t="s">
        <v>42</v>
      </c>
      <c r="C337">
        <v>5.2</v>
      </c>
      <c r="D337">
        <v>80557</v>
      </c>
    </row>
    <row r="338" spans="1:4">
      <c r="A338" s="103">
        <v>48201251200</v>
      </c>
      <c r="B338" t="s">
        <v>42</v>
      </c>
      <c r="C338">
        <v>14</v>
      </c>
      <c r="D338">
        <v>64554</v>
      </c>
    </row>
    <row r="339" spans="1:4">
      <c r="A339" s="103">
        <v>48201251300</v>
      </c>
      <c r="B339" t="s">
        <v>42</v>
      </c>
      <c r="C339">
        <v>0.4</v>
      </c>
      <c r="D339">
        <v>86355</v>
      </c>
    </row>
    <row r="340" spans="1:4">
      <c r="A340" s="103">
        <v>48201251401</v>
      </c>
      <c r="B340" t="s">
        <v>42</v>
      </c>
      <c r="C340">
        <v>7.1</v>
      </c>
      <c r="D340">
        <v>107880</v>
      </c>
    </row>
    <row r="341" spans="1:4">
      <c r="A341" s="103">
        <v>48201251402</v>
      </c>
      <c r="B341" t="s">
        <v>42</v>
      </c>
      <c r="C341">
        <v>13.9</v>
      </c>
      <c r="D341">
        <v>71121</v>
      </c>
    </row>
    <row r="342" spans="1:4">
      <c r="A342" s="103">
        <v>48201251501</v>
      </c>
      <c r="B342" t="s">
        <v>42</v>
      </c>
      <c r="C342">
        <v>3.3</v>
      </c>
      <c r="D342">
        <v>130436</v>
      </c>
    </row>
    <row r="343" spans="1:4">
      <c r="A343" s="103">
        <v>48201251502</v>
      </c>
      <c r="B343" t="s">
        <v>42</v>
      </c>
      <c r="C343">
        <v>2.1</v>
      </c>
      <c r="D343">
        <v>141946</v>
      </c>
    </row>
    <row r="344" spans="1:4">
      <c r="A344" s="103">
        <v>48201251503</v>
      </c>
      <c r="B344" t="s">
        <v>42</v>
      </c>
      <c r="C344">
        <v>4.0999999999999996</v>
      </c>
      <c r="D344">
        <v>98929</v>
      </c>
    </row>
    <row r="345" spans="1:4">
      <c r="A345" s="103">
        <v>48201251600</v>
      </c>
      <c r="B345" t="s">
        <v>42</v>
      </c>
      <c r="C345">
        <v>6.2</v>
      </c>
      <c r="D345">
        <v>88558</v>
      </c>
    </row>
    <row r="346" spans="1:4">
      <c r="A346" s="103">
        <v>48201251700</v>
      </c>
      <c r="B346" t="s">
        <v>42</v>
      </c>
      <c r="C346">
        <v>9.9</v>
      </c>
      <c r="D346">
        <v>56129</v>
      </c>
    </row>
    <row r="347" spans="1:4">
      <c r="A347" s="103">
        <v>48201251800</v>
      </c>
      <c r="B347" t="s">
        <v>42</v>
      </c>
      <c r="C347">
        <v>4.2</v>
      </c>
      <c r="D347">
        <v>90119</v>
      </c>
    </row>
    <row r="348" spans="1:4">
      <c r="A348" s="103">
        <v>48201251901</v>
      </c>
      <c r="B348" t="s">
        <v>42</v>
      </c>
      <c r="C348">
        <v>10.3</v>
      </c>
      <c r="D348">
        <v>77535</v>
      </c>
    </row>
    <row r="349" spans="1:4">
      <c r="A349" s="103">
        <v>48201251902</v>
      </c>
      <c r="B349" t="s">
        <v>42</v>
      </c>
      <c r="C349">
        <v>3.7</v>
      </c>
      <c r="D349">
        <v>92202</v>
      </c>
    </row>
    <row r="350" spans="1:4">
      <c r="A350" s="103">
        <v>48201252000</v>
      </c>
      <c r="B350" t="s">
        <v>42</v>
      </c>
      <c r="C350">
        <v>6.6</v>
      </c>
      <c r="D350">
        <v>127921</v>
      </c>
    </row>
    <row r="351" spans="1:4">
      <c r="A351" s="103">
        <v>48201252100</v>
      </c>
      <c r="B351" t="s">
        <v>42</v>
      </c>
      <c r="C351">
        <v>12</v>
      </c>
      <c r="D351">
        <v>62375</v>
      </c>
    </row>
    <row r="352" spans="1:4">
      <c r="A352" s="103">
        <v>48201252200</v>
      </c>
      <c r="B352" t="s">
        <v>42</v>
      </c>
      <c r="C352">
        <v>6</v>
      </c>
      <c r="D352">
        <v>56174</v>
      </c>
    </row>
    <row r="353" spans="1:4">
      <c r="A353" s="103">
        <v>48201252301</v>
      </c>
      <c r="B353" t="s">
        <v>42</v>
      </c>
      <c r="C353">
        <v>10.6</v>
      </c>
      <c r="D353">
        <v>61780</v>
      </c>
    </row>
    <row r="354" spans="1:4">
      <c r="A354" s="103">
        <v>48201252302</v>
      </c>
      <c r="B354" t="s">
        <v>42</v>
      </c>
      <c r="C354">
        <v>11.9</v>
      </c>
      <c r="D354">
        <v>75407</v>
      </c>
    </row>
    <row r="355" spans="1:4">
      <c r="A355" s="103">
        <v>48201252400</v>
      </c>
      <c r="B355" t="s">
        <v>42</v>
      </c>
      <c r="C355">
        <v>18.399999999999999</v>
      </c>
      <c r="D355">
        <v>52347</v>
      </c>
    </row>
    <row r="356" spans="1:4">
      <c r="A356" s="103">
        <v>48201252500</v>
      </c>
      <c r="B356" t="s">
        <v>42</v>
      </c>
      <c r="C356">
        <v>26.8</v>
      </c>
      <c r="D356">
        <v>47230</v>
      </c>
    </row>
    <row r="357" spans="1:4">
      <c r="A357" s="103">
        <v>48201252600</v>
      </c>
      <c r="B357" t="s">
        <v>42</v>
      </c>
      <c r="C357">
        <v>26.1</v>
      </c>
      <c r="D357">
        <v>49838</v>
      </c>
    </row>
    <row r="358" spans="1:4">
      <c r="A358" s="103">
        <v>48201252700</v>
      </c>
      <c r="B358" t="s">
        <v>42</v>
      </c>
      <c r="C358">
        <v>15.1</v>
      </c>
      <c r="D358">
        <v>42403</v>
      </c>
    </row>
    <row r="359" spans="1:4">
      <c r="A359" s="103">
        <v>48201252800</v>
      </c>
      <c r="B359" t="s">
        <v>42</v>
      </c>
      <c r="C359">
        <v>20</v>
      </c>
      <c r="D359">
        <v>52930</v>
      </c>
    </row>
    <row r="360" spans="1:4">
      <c r="A360" s="103">
        <v>48201252900</v>
      </c>
      <c r="B360" t="s">
        <v>42</v>
      </c>
      <c r="C360">
        <v>14.2</v>
      </c>
      <c r="D360">
        <v>54693</v>
      </c>
    </row>
    <row r="361" spans="1:4">
      <c r="A361" s="103">
        <v>48201253000</v>
      </c>
      <c r="B361" t="s">
        <v>42</v>
      </c>
      <c r="C361">
        <v>19.2</v>
      </c>
      <c r="D361">
        <v>53313</v>
      </c>
    </row>
    <row r="362" spans="1:4">
      <c r="A362" s="103">
        <v>48201253100</v>
      </c>
      <c r="B362" t="s">
        <v>42</v>
      </c>
      <c r="C362">
        <v>3.3</v>
      </c>
      <c r="D362">
        <v>110276</v>
      </c>
    </row>
    <row r="363" spans="1:4">
      <c r="A363" s="103">
        <v>48201253200</v>
      </c>
      <c r="B363" t="s">
        <v>42</v>
      </c>
      <c r="C363">
        <v>13.9</v>
      </c>
      <c r="D363">
        <v>74151</v>
      </c>
    </row>
    <row r="364" spans="1:4">
      <c r="A364" s="103">
        <v>48201253300</v>
      </c>
      <c r="B364" t="s">
        <v>42</v>
      </c>
      <c r="C364">
        <v>5.0999999999999996</v>
      </c>
      <c r="D364">
        <v>83179</v>
      </c>
    </row>
    <row r="365" spans="1:4">
      <c r="A365" s="103">
        <v>48201253400</v>
      </c>
      <c r="B365" t="s">
        <v>42</v>
      </c>
      <c r="C365">
        <v>9.9</v>
      </c>
      <c r="D365">
        <v>38125</v>
      </c>
    </row>
    <row r="366" spans="1:4">
      <c r="A366" s="103">
        <v>48201253500</v>
      </c>
      <c r="B366" t="s">
        <v>42</v>
      </c>
      <c r="C366">
        <v>27.8</v>
      </c>
      <c r="D366">
        <v>52114</v>
      </c>
    </row>
    <row r="367" spans="1:4">
      <c r="A367" s="103">
        <v>48201253600</v>
      </c>
      <c r="B367" t="s">
        <v>42</v>
      </c>
      <c r="C367">
        <v>21.3</v>
      </c>
      <c r="D367">
        <v>50936</v>
      </c>
    </row>
    <row r="368" spans="1:4">
      <c r="A368" s="103">
        <v>48201253700</v>
      </c>
      <c r="B368" t="s">
        <v>42</v>
      </c>
      <c r="C368">
        <v>9.8000000000000007</v>
      </c>
      <c r="D368">
        <v>55302</v>
      </c>
    </row>
    <row r="369" spans="1:4">
      <c r="A369" s="103">
        <v>48201253800</v>
      </c>
      <c r="B369" t="s">
        <v>42</v>
      </c>
      <c r="C369">
        <v>11.6</v>
      </c>
      <c r="D369">
        <v>63431</v>
      </c>
    </row>
    <row r="370" spans="1:4">
      <c r="A370" s="103">
        <v>48201253900</v>
      </c>
      <c r="B370" t="s">
        <v>42</v>
      </c>
      <c r="C370">
        <v>16.399999999999999</v>
      </c>
      <c r="D370">
        <v>53971</v>
      </c>
    </row>
    <row r="371" spans="1:4">
      <c r="A371" s="103">
        <v>48201254000</v>
      </c>
      <c r="B371" t="s">
        <v>42</v>
      </c>
      <c r="C371">
        <v>9.8000000000000007</v>
      </c>
      <c r="D371">
        <v>47125</v>
      </c>
    </row>
    <row r="372" spans="1:4">
      <c r="A372" s="103">
        <v>48201254100</v>
      </c>
      <c r="B372" t="s">
        <v>42</v>
      </c>
      <c r="C372">
        <v>19.399999999999999</v>
      </c>
      <c r="D372">
        <v>40975</v>
      </c>
    </row>
    <row r="373" spans="1:4">
      <c r="A373" s="103">
        <v>48201254200</v>
      </c>
      <c r="B373" t="s">
        <v>42</v>
      </c>
      <c r="C373">
        <v>24.6</v>
      </c>
      <c r="D373">
        <v>47202</v>
      </c>
    </row>
    <row r="374" spans="1:4">
      <c r="A374" s="103">
        <v>48201254300</v>
      </c>
      <c r="B374" t="s">
        <v>42</v>
      </c>
      <c r="C374">
        <v>25</v>
      </c>
      <c r="D374">
        <v>44899</v>
      </c>
    </row>
    <row r="375" spans="1:4">
      <c r="A375" s="103">
        <v>48201254400</v>
      </c>
      <c r="B375" t="s">
        <v>42</v>
      </c>
      <c r="C375">
        <v>33.5</v>
      </c>
      <c r="D375">
        <v>34375</v>
      </c>
    </row>
    <row r="376" spans="1:4">
      <c r="A376" s="103">
        <v>48201254500</v>
      </c>
      <c r="B376" t="s">
        <v>42</v>
      </c>
      <c r="C376">
        <v>18.100000000000001</v>
      </c>
      <c r="D376">
        <v>46773</v>
      </c>
    </row>
    <row r="377" spans="1:4">
      <c r="A377" s="103">
        <v>48201254600</v>
      </c>
      <c r="B377" t="s">
        <v>42</v>
      </c>
      <c r="C377">
        <v>7.5</v>
      </c>
      <c r="D377">
        <v>57455</v>
      </c>
    </row>
    <row r="378" spans="1:4">
      <c r="A378" s="103">
        <v>48201254700</v>
      </c>
      <c r="B378" t="s">
        <v>42</v>
      </c>
      <c r="C378">
        <v>12.9</v>
      </c>
      <c r="D378">
        <v>61250</v>
      </c>
    </row>
    <row r="379" spans="1:4">
      <c r="A379" s="103">
        <v>48201310100</v>
      </c>
      <c r="B379" t="s">
        <v>42</v>
      </c>
      <c r="C379">
        <v>34.4</v>
      </c>
      <c r="D379">
        <v>66221</v>
      </c>
    </row>
    <row r="380" spans="1:4">
      <c r="A380" s="103">
        <v>48201310200</v>
      </c>
      <c r="B380" t="s">
        <v>42</v>
      </c>
      <c r="C380">
        <v>8.3000000000000007</v>
      </c>
      <c r="D380">
        <v>119500</v>
      </c>
    </row>
    <row r="381" spans="1:4">
      <c r="A381" s="103">
        <v>48201310300</v>
      </c>
      <c r="B381" t="s">
        <v>42</v>
      </c>
      <c r="C381">
        <v>18.3</v>
      </c>
      <c r="D381">
        <v>43992</v>
      </c>
    </row>
    <row r="382" spans="1:4">
      <c r="A382" s="103">
        <v>48201310400</v>
      </c>
      <c r="B382" t="s">
        <v>42</v>
      </c>
      <c r="C382">
        <v>43.1</v>
      </c>
      <c r="D382">
        <v>27623</v>
      </c>
    </row>
    <row r="383" spans="1:4">
      <c r="A383" s="103">
        <v>48201310500</v>
      </c>
      <c r="B383" t="s">
        <v>42</v>
      </c>
      <c r="C383">
        <v>25.4</v>
      </c>
      <c r="D383">
        <v>41513</v>
      </c>
    </row>
    <row r="384" spans="1:4">
      <c r="A384" s="103">
        <v>48201310600</v>
      </c>
      <c r="B384" t="s">
        <v>42</v>
      </c>
      <c r="C384">
        <v>19.2</v>
      </c>
      <c r="D384">
        <v>34587</v>
      </c>
    </row>
    <row r="385" spans="1:4">
      <c r="A385" s="103">
        <v>48201310700</v>
      </c>
      <c r="B385" t="s">
        <v>42</v>
      </c>
      <c r="C385">
        <v>31.8</v>
      </c>
      <c r="D385">
        <v>47054</v>
      </c>
    </row>
    <row r="386" spans="1:4">
      <c r="A386" s="103">
        <v>48201310800</v>
      </c>
      <c r="B386" t="s">
        <v>42</v>
      </c>
      <c r="C386">
        <v>25.7</v>
      </c>
      <c r="D386">
        <v>33864</v>
      </c>
    </row>
    <row r="387" spans="1:4">
      <c r="A387" s="103">
        <v>48201310900</v>
      </c>
      <c r="B387" t="s">
        <v>42</v>
      </c>
      <c r="C387">
        <v>38.700000000000003</v>
      </c>
      <c r="D387">
        <v>28750</v>
      </c>
    </row>
    <row r="388" spans="1:4">
      <c r="A388" s="103">
        <v>48201311000</v>
      </c>
      <c r="B388" t="s">
        <v>42</v>
      </c>
      <c r="C388">
        <v>36.9</v>
      </c>
      <c r="D388">
        <v>30437</v>
      </c>
    </row>
    <row r="389" spans="1:4">
      <c r="A389" s="103">
        <v>48201311100</v>
      </c>
      <c r="B389" t="s">
        <v>42</v>
      </c>
      <c r="C389">
        <v>18.2</v>
      </c>
      <c r="D389">
        <v>36225</v>
      </c>
    </row>
    <row r="390" spans="1:4">
      <c r="A390" s="103">
        <v>48201311200</v>
      </c>
      <c r="B390" t="s">
        <v>42</v>
      </c>
      <c r="C390">
        <v>27.9</v>
      </c>
      <c r="D390">
        <v>37500</v>
      </c>
    </row>
    <row r="391" spans="1:4">
      <c r="A391" s="103">
        <v>48201311300</v>
      </c>
      <c r="B391" t="s">
        <v>42</v>
      </c>
      <c r="C391">
        <v>22.2</v>
      </c>
      <c r="D391">
        <v>44722</v>
      </c>
    </row>
    <row r="392" spans="1:4">
      <c r="A392" s="103">
        <v>48201311400</v>
      </c>
      <c r="B392" t="s">
        <v>42</v>
      </c>
      <c r="C392">
        <v>26.2</v>
      </c>
      <c r="D392">
        <v>49450</v>
      </c>
    </row>
    <row r="393" spans="1:4">
      <c r="A393" s="103">
        <v>48201311500</v>
      </c>
      <c r="B393" t="s">
        <v>42</v>
      </c>
      <c r="C393">
        <v>22.7</v>
      </c>
      <c r="D393">
        <v>44170</v>
      </c>
    </row>
    <row r="394" spans="1:4">
      <c r="A394" s="103">
        <v>48201311600</v>
      </c>
      <c r="B394" t="s">
        <v>42</v>
      </c>
      <c r="C394">
        <v>32.700000000000003</v>
      </c>
      <c r="D394">
        <v>30174</v>
      </c>
    </row>
    <row r="395" spans="1:4">
      <c r="A395" s="103">
        <v>48201311700</v>
      </c>
      <c r="B395" t="s">
        <v>42</v>
      </c>
      <c r="C395">
        <v>37.700000000000003</v>
      </c>
      <c r="D395">
        <v>26880</v>
      </c>
    </row>
    <row r="396" spans="1:4">
      <c r="A396" s="103">
        <v>48201311800</v>
      </c>
      <c r="B396" t="s">
        <v>42</v>
      </c>
      <c r="C396">
        <v>30.7</v>
      </c>
      <c r="D396">
        <v>37232</v>
      </c>
    </row>
    <row r="397" spans="1:4">
      <c r="A397" s="103">
        <v>48201311900</v>
      </c>
      <c r="B397" t="s">
        <v>42</v>
      </c>
      <c r="C397">
        <v>22.7</v>
      </c>
      <c r="D397">
        <v>43295</v>
      </c>
    </row>
    <row r="398" spans="1:4">
      <c r="A398" s="103">
        <v>48201312000</v>
      </c>
      <c r="B398" t="s">
        <v>42</v>
      </c>
      <c r="C398">
        <v>11.2</v>
      </c>
      <c r="D398">
        <v>74219</v>
      </c>
    </row>
    <row r="399" spans="1:4">
      <c r="A399" s="103">
        <v>48201312100</v>
      </c>
      <c r="B399" t="s">
        <v>42</v>
      </c>
      <c r="C399" t="s">
        <v>49</v>
      </c>
      <c r="D399" t="s">
        <v>49</v>
      </c>
    </row>
    <row r="400" spans="1:4">
      <c r="A400" s="103">
        <v>48201312200</v>
      </c>
      <c r="B400" t="s">
        <v>42</v>
      </c>
      <c r="C400">
        <v>39.799999999999997</v>
      </c>
      <c r="D400">
        <v>25699</v>
      </c>
    </row>
    <row r="401" spans="1:4">
      <c r="A401" s="103">
        <v>48201312300</v>
      </c>
      <c r="B401" t="s">
        <v>42</v>
      </c>
      <c r="C401">
        <v>32.9</v>
      </c>
      <c r="D401">
        <v>33854</v>
      </c>
    </row>
    <row r="402" spans="1:4">
      <c r="A402" s="103">
        <v>48201312400</v>
      </c>
      <c r="B402" t="s">
        <v>42</v>
      </c>
      <c r="C402">
        <v>41.2</v>
      </c>
      <c r="D402">
        <v>19345</v>
      </c>
    </row>
    <row r="403" spans="1:4">
      <c r="A403" s="103">
        <v>48201312500</v>
      </c>
      <c r="B403" t="s">
        <v>42</v>
      </c>
      <c r="C403">
        <v>16.899999999999999</v>
      </c>
      <c r="D403">
        <v>94337</v>
      </c>
    </row>
    <row r="404" spans="1:4">
      <c r="A404" s="103">
        <v>48201312600</v>
      </c>
      <c r="B404" t="s">
        <v>42</v>
      </c>
      <c r="C404">
        <v>16.600000000000001</v>
      </c>
      <c r="D404">
        <v>80213</v>
      </c>
    </row>
    <row r="405" spans="1:4">
      <c r="A405" s="103">
        <v>48201312700</v>
      </c>
      <c r="B405" t="s">
        <v>42</v>
      </c>
      <c r="C405">
        <v>22</v>
      </c>
      <c r="D405">
        <v>53776</v>
      </c>
    </row>
    <row r="406" spans="1:4">
      <c r="A406" s="103">
        <v>48201312800</v>
      </c>
      <c r="B406" t="s">
        <v>42</v>
      </c>
      <c r="C406">
        <v>68.599999999999994</v>
      </c>
      <c r="D406">
        <v>12260</v>
      </c>
    </row>
    <row r="407" spans="1:4">
      <c r="A407" s="103">
        <v>48201312900</v>
      </c>
      <c r="B407" t="s">
        <v>42</v>
      </c>
      <c r="C407">
        <v>22.8</v>
      </c>
      <c r="D407">
        <v>39816</v>
      </c>
    </row>
    <row r="408" spans="1:4">
      <c r="A408" s="103">
        <v>48201313000</v>
      </c>
      <c r="B408" t="s">
        <v>42</v>
      </c>
      <c r="C408">
        <v>18.8</v>
      </c>
      <c r="D408">
        <v>42303</v>
      </c>
    </row>
    <row r="409" spans="1:4">
      <c r="A409" s="103">
        <v>48201313100</v>
      </c>
      <c r="B409" t="s">
        <v>42</v>
      </c>
      <c r="C409">
        <v>12.5</v>
      </c>
      <c r="D409">
        <v>85531</v>
      </c>
    </row>
    <row r="410" spans="1:4">
      <c r="A410" s="103">
        <v>48201313200</v>
      </c>
      <c r="B410" t="s">
        <v>42</v>
      </c>
      <c r="C410">
        <v>18.7</v>
      </c>
      <c r="D410">
        <v>57240</v>
      </c>
    </row>
    <row r="411" spans="1:4">
      <c r="A411" s="103">
        <v>48201313300</v>
      </c>
      <c r="B411" t="s">
        <v>42</v>
      </c>
      <c r="C411">
        <v>24.2</v>
      </c>
      <c r="D411">
        <v>42879</v>
      </c>
    </row>
    <row r="412" spans="1:4">
      <c r="A412" s="103">
        <v>48201313400</v>
      </c>
      <c r="B412" t="s">
        <v>42</v>
      </c>
      <c r="C412">
        <v>25.5</v>
      </c>
      <c r="D412">
        <v>30491</v>
      </c>
    </row>
    <row r="413" spans="1:4">
      <c r="A413" s="103">
        <v>48201313500</v>
      </c>
      <c r="B413" t="s">
        <v>42</v>
      </c>
      <c r="C413">
        <v>36</v>
      </c>
      <c r="D413">
        <v>40357</v>
      </c>
    </row>
    <row r="414" spans="1:4">
      <c r="A414" s="103">
        <v>48201313600</v>
      </c>
      <c r="B414" t="s">
        <v>42</v>
      </c>
      <c r="C414">
        <v>42</v>
      </c>
      <c r="D414">
        <v>27246</v>
      </c>
    </row>
    <row r="415" spans="1:4">
      <c r="A415" s="103">
        <v>48201313700</v>
      </c>
      <c r="B415" t="s">
        <v>42</v>
      </c>
      <c r="C415">
        <v>12.9</v>
      </c>
      <c r="D415">
        <v>43679</v>
      </c>
    </row>
    <row r="416" spans="1:4">
      <c r="A416" s="103">
        <v>48201313800</v>
      </c>
      <c r="B416" t="s">
        <v>42</v>
      </c>
      <c r="C416">
        <v>38.799999999999997</v>
      </c>
      <c r="D416">
        <v>26606</v>
      </c>
    </row>
    <row r="417" spans="1:4">
      <c r="A417" s="103">
        <v>48201313900</v>
      </c>
      <c r="B417" t="s">
        <v>42</v>
      </c>
      <c r="C417">
        <v>20.6</v>
      </c>
      <c r="D417">
        <v>56176</v>
      </c>
    </row>
    <row r="418" spans="1:4">
      <c r="A418" s="103">
        <v>48201314001</v>
      </c>
      <c r="B418" t="s">
        <v>42</v>
      </c>
      <c r="C418">
        <v>16.600000000000001</v>
      </c>
      <c r="D418">
        <v>58975</v>
      </c>
    </row>
    <row r="419" spans="1:4">
      <c r="A419" s="103">
        <v>48201314002</v>
      </c>
      <c r="B419" t="s">
        <v>42</v>
      </c>
      <c r="C419">
        <v>20.2</v>
      </c>
      <c r="D419">
        <v>49419</v>
      </c>
    </row>
    <row r="420" spans="1:4">
      <c r="A420" s="103">
        <v>48201314300</v>
      </c>
      <c r="B420" t="s">
        <v>42</v>
      </c>
      <c r="C420">
        <v>18.3</v>
      </c>
      <c r="D420">
        <v>35000</v>
      </c>
    </row>
    <row r="421" spans="1:4">
      <c r="A421" s="103">
        <v>48201314400</v>
      </c>
      <c r="B421" t="s">
        <v>42</v>
      </c>
      <c r="C421">
        <v>25.7</v>
      </c>
      <c r="D421">
        <v>52586</v>
      </c>
    </row>
    <row r="422" spans="1:4">
      <c r="A422" s="103">
        <v>48201320100</v>
      </c>
      <c r="B422" t="s">
        <v>42</v>
      </c>
      <c r="C422">
        <v>16.100000000000001</v>
      </c>
      <c r="D422">
        <v>39682</v>
      </c>
    </row>
    <row r="423" spans="1:4">
      <c r="A423" s="103">
        <v>48201320200</v>
      </c>
      <c r="B423" t="s">
        <v>42</v>
      </c>
      <c r="C423">
        <v>21.4</v>
      </c>
      <c r="D423">
        <v>43672</v>
      </c>
    </row>
    <row r="424" spans="1:4">
      <c r="A424" s="103">
        <v>48201320500</v>
      </c>
      <c r="B424" t="s">
        <v>42</v>
      </c>
      <c r="C424">
        <v>14.9</v>
      </c>
      <c r="D424">
        <v>60656</v>
      </c>
    </row>
    <row r="425" spans="1:4">
      <c r="A425" s="103">
        <v>48201320601</v>
      </c>
      <c r="B425" t="s">
        <v>42</v>
      </c>
      <c r="C425">
        <v>14.2</v>
      </c>
      <c r="D425">
        <v>47813</v>
      </c>
    </row>
    <row r="426" spans="1:4">
      <c r="A426" s="103">
        <v>48201320602</v>
      </c>
      <c r="B426" t="s">
        <v>42</v>
      </c>
      <c r="C426">
        <v>31</v>
      </c>
      <c r="D426">
        <v>41143</v>
      </c>
    </row>
    <row r="427" spans="1:4">
      <c r="A427" s="103">
        <v>48201320700</v>
      </c>
      <c r="B427" t="s">
        <v>42</v>
      </c>
      <c r="C427">
        <v>20.399999999999999</v>
      </c>
      <c r="D427">
        <v>49250</v>
      </c>
    </row>
    <row r="428" spans="1:4">
      <c r="A428" s="103">
        <v>48201320800</v>
      </c>
      <c r="B428" t="s">
        <v>42</v>
      </c>
      <c r="C428">
        <v>21.3</v>
      </c>
      <c r="D428">
        <v>43598</v>
      </c>
    </row>
    <row r="429" spans="1:4">
      <c r="A429" s="103">
        <v>48201320900</v>
      </c>
      <c r="B429" t="s">
        <v>42</v>
      </c>
      <c r="C429">
        <v>24</v>
      </c>
      <c r="D429">
        <v>44494</v>
      </c>
    </row>
    <row r="430" spans="1:4">
      <c r="A430" s="103">
        <v>48201321000</v>
      </c>
      <c r="B430" t="s">
        <v>42</v>
      </c>
      <c r="C430">
        <v>20.5</v>
      </c>
      <c r="D430">
        <v>50068</v>
      </c>
    </row>
    <row r="431" spans="1:4">
      <c r="A431" s="103">
        <v>48201321100</v>
      </c>
      <c r="B431" t="s">
        <v>42</v>
      </c>
      <c r="C431">
        <v>15.2</v>
      </c>
      <c r="D431">
        <v>60732</v>
      </c>
    </row>
    <row r="432" spans="1:4">
      <c r="A432" s="103">
        <v>48201321200</v>
      </c>
      <c r="B432" t="s">
        <v>42</v>
      </c>
      <c r="C432">
        <v>41</v>
      </c>
      <c r="D432">
        <v>30167</v>
      </c>
    </row>
    <row r="433" spans="1:4">
      <c r="A433" s="103">
        <v>48201321300</v>
      </c>
      <c r="B433" t="s">
        <v>42</v>
      </c>
      <c r="C433">
        <v>26.9</v>
      </c>
      <c r="D433">
        <v>43452</v>
      </c>
    </row>
    <row r="434" spans="1:4">
      <c r="A434" s="103">
        <v>48201321401</v>
      </c>
      <c r="B434" t="s">
        <v>42</v>
      </c>
      <c r="C434">
        <v>22.9</v>
      </c>
      <c r="D434">
        <v>48125</v>
      </c>
    </row>
    <row r="435" spans="1:4">
      <c r="A435" s="103">
        <v>48201321402</v>
      </c>
      <c r="B435" t="s">
        <v>42</v>
      </c>
      <c r="C435">
        <v>9.8000000000000007</v>
      </c>
      <c r="D435">
        <v>63210</v>
      </c>
    </row>
    <row r="436" spans="1:4">
      <c r="A436" s="103">
        <v>48201321500</v>
      </c>
      <c r="B436" t="s">
        <v>42</v>
      </c>
      <c r="C436">
        <v>29.5</v>
      </c>
      <c r="D436">
        <v>30263</v>
      </c>
    </row>
    <row r="437" spans="1:4">
      <c r="A437" s="103">
        <v>48201321600</v>
      </c>
      <c r="B437" t="s">
        <v>42</v>
      </c>
      <c r="C437">
        <v>7.9</v>
      </c>
      <c r="D437">
        <v>63011</v>
      </c>
    </row>
    <row r="438" spans="1:4">
      <c r="A438" s="103">
        <v>48201321700</v>
      </c>
      <c r="B438" t="s">
        <v>42</v>
      </c>
      <c r="C438">
        <v>7</v>
      </c>
      <c r="D438">
        <v>69085</v>
      </c>
    </row>
    <row r="439" spans="1:4">
      <c r="A439" s="103">
        <v>48201321800</v>
      </c>
      <c r="B439" t="s">
        <v>42</v>
      </c>
      <c r="C439">
        <v>12.6</v>
      </c>
      <c r="D439">
        <v>62167</v>
      </c>
    </row>
    <row r="440" spans="1:4">
      <c r="A440" s="103">
        <v>48201321900</v>
      </c>
      <c r="B440" t="s">
        <v>42</v>
      </c>
      <c r="C440">
        <v>13.3</v>
      </c>
      <c r="D440">
        <v>53580</v>
      </c>
    </row>
    <row r="441" spans="1:4">
      <c r="A441" s="103">
        <v>48201322000</v>
      </c>
      <c r="B441" t="s">
        <v>42</v>
      </c>
      <c r="C441">
        <v>31</v>
      </c>
      <c r="D441">
        <v>34370</v>
      </c>
    </row>
    <row r="442" spans="1:4">
      <c r="A442" s="103">
        <v>48201322100</v>
      </c>
      <c r="B442" t="s">
        <v>42</v>
      </c>
      <c r="C442">
        <v>21.5</v>
      </c>
      <c r="D442">
        <v>41731</v>
      </c>
    </row>
    <row r="443" spans="1:4">
      <c r="A443" s="103">
        <v>48201322200</v>
      </c>
      <c r="B443" t="s">
        <v>42</v>
      </c>
      <c r="C443">
        <v>21.7</v>
      </c>
      <c r="D443">
        <v>30893</v>
      </c>
    </row>
    <row r="444" spans="1:4">
      <c r="A444" s="103">
        <v>48201322600</v>
      </c>
      <c r="B444" t="s">
        <v>42</v>
      </c>
      <c r="C444">
        <v>22.4</v>
      </c>
      <c r="D444">
        <v>49440</v>
      </c>
    </row>
    <row r="445" spans="1:4">
      <c r="A445" s="103">
        <v>48201322700</v>
      </c>
      <c r="B445" t="s">
        <v>42</v>
      </c>
      <c r="C445">
        <v>10.6</v>
      </c>
      <c r="D445">
        <v>54627</v>
      </c>
    </row>
    <row r="446" spans="1:4">
      <c r="A446" s="103">
        <v>48201322800</v>
      </c>
      <c r="B446" t="s">
        <v>42</v>
      </c>
      <c r="C446">
        <v>17.7</v>
      </c>
      <c r="D446">
        <v>54006</v>
      </c>
    </row>
    <row r="447" spans="1:4">
      <c r="A447" s="103">
        <v>48201322900</v>
      </c>
      <c r="B447" t="s">
        <v>42</v>
      </c>
      <c r="C447">
        <v>15.7</v>
      </c>
      <c r="D447">
        <v>56488</v>
      </c>
    </row>
    <row r="448" spans="1:4">
      <c r="A448" s="103">
        <v>48201323000</v>
      </c>
      <c r="B448" t="s">
        <v>42</v>
      </c>
      <c r="C448">
        <v>32.1</v>
      </c>
      <c r="D448">
        <v>31385</v>
      </c>
    </row>
    <row r="449" spans="1:4">
      <c r="A449" s="103">
        <v>48201323100</v>
      </c>
      <c r="B449" t="s">
        <v>42</v>
      </c>
      <c r="C449">
        <v>28</v>
      </c>
      <c r="D449">
        <v>31710</v>
      </c>
    </row>
    <row r="450" spans="1:4">
      <c r="A450" s="103">
        <v>48201323200</v>
      </c>
      <c r="B450" t="s">
        <v>42</v>
      </c>
      <c r="C450">
        <v>15.8</v>
      </c>
      <c r="D450">
        <v>61471</v>
      </c>
    </row>
    <row r="451" spans="1:4">
      <c r="A451" s="103">
        <v>48201323300</v>
      </c>
      <c r="B451" t="s">
        <v>42</v>
      </c>
      <c r="C451">
        <v>24.4</v>
      </c>
      <c r="D451">
        <v>34176</v>
      </c>
    </row>
    <row r="452" spans="1:4">
      <c r="A452" s="103">
        <v>48201323400</v>
      </c>
      <c r="B452" t="s">
        <v>42</v>
      </c>
      <c r="C452">
        <v>29.3</v>
      </c>
      <c r="D452">
        <v>39472</v>
      </c>
    </row>
    <row r="453" spans="1:4">
      <c r="A453" s="103">
        <v>48201323500</v>
      </c>
      <c r="B453" t="s">
        <v>42</v>
      </c>
      <c r="C453">
        <v>32.9</v>
      </c>
      <c r="D453">
        <v>31139</v>
      </c>
    </row>
    <row r="454" spans="1:4">
      <c r="A454" s="103">
        <v>48201323600</v>
      </c>
      <c r="B454" t="s">
        <v>42</v>
      </c>
      <c r="C454">
        <v>15.8</v>
      </c>
      <c r="D454">
        <v>51630</v>
      </c>
    </row>
    <row r="455" spans="1:4">
      <c r="A455" s="103">
        <v>48201323701</v>
      </c>
      <c r="B455" t="s">
        <v>42</v>
      </c>
      <c r="C455">
        <v>12.8</v>
      </c>
      <c r="D455">
        <v>48883</v>
      </c>
    </row>
    <row r="456" spans="1:4">
      <c r="A456" s="103">
        <v>48201323702</v>
      </c>
      <c r="B456" t="s">
        <v>42</v>
      </c>
      <c r="C456">
        <v>20.7</v>
      </c>
      <c r="D456">
        <v>46191</v>
      </c>
    </row>
    <row r="457" spans="1:4">
      <c r="A457" s="103">
        <v>48201323801</v>
      </c>
      <c r="B457" t="s">
        <v>42</v>
      </c>
      <c r="C457">
        <v>5</v>
      </c>
      <c r="D457">
        <v>61111</v>
      </c>
    </row>
    <row r="458" spans="1:4">
      <c r="A458" s="103">
        <v>48201323802</v>
      </c>
      <c r="B458" t="s">
        <v>42</v>
      </c>
      <c r="C458">
        <v>20</v>
      </c>
      <c r="D458">
        <v>51077</v>
      </c>
    </row>
    <row r="459" spans="1:4">
      <c r="A459" s="103">
        <v>48201323900</v>
      </c>
      <c r="B459" t="s">
        <v>42</v>
      </c>
      <c r="C459">
        <v>26.5</v>
      </c>
      <c r="D459">
        <v>31881</v>
      </c>
    </row>
    <row r="460" spans="1:4">
      <c r="A460" s="103">
        <v>48201324000</v>
      </c>
      <c r="B460" t="s">
        <v>42</v>
      </c>
      <c r="C460">
        <v>11.7</v>
      </c>
      <c r="D460">
        <v>74722</v>
      </c>
    </row>
    <row r="461" spans="1:4">
      <c r="A461" s="103">
        <v>48201324100</v>
      </c>
      <c r="B461" t="s">
        <v>42</v>
      </c>
      <c r="C461">
        <v>31.4</v>
      </c>
      <c r="D461">
        <v>38502</v>
      </c>
    </row>
    <row r="462" spans="1:4">
      <c r="A462" s="103">
        <v>48201324200</v>
      </c>
      <c r="B462" t="s">
        <v>42</v>
      </c>
      <c r="C462">
        <v>24.8</v>
      </c>
      <c r="D462">
        <v>28988</v>
      </c>
    </row>
    <row r="463" spans="1:4">
      <c r="A463" s="103">
        <v>48201330100</v>
      </c>
      <c r="B463" t="s">
        <v>42</v>
      </c>
      <c r="C463">
        <v>18.600000000000001</v>
      </c>
      <c r="D463">
        <v>59591</v>
      </c>
    </row>
    <row r="464" spans="1:4">
      <c r="A464" s="103">
        <v>48201330200</v>
      </c>
      <c r="B464" t="s">
        <v>42</v>
      </c>
      <c r="C464">
        <v>19.600000000000001</v>
      </c>
      <c r="D464">
        <v>48616</v>
      </c>
    </row>
    <row r="465" spans="1:4">
      <c r="A465" s="103">
        <v>48201330301</v>
      </c>
      <c r="B465" t="s">
        <v>42</v>
      </c>
      <c r="C465">
        <v>10.199999999999999</v>
      </c>
      <c r="D465">
        <v>62825</v>
      </c>
    </row>
    <row r="466" spans="1:4">
      <c r="A466" s="103">
        <v>48201330302</v>
      </c>
      <c r="B466" t="s">
        <v>42</v>
      </c>
      <c r="C466">
        <v>14.7</v>
      </c>
      <c r="D466">
        <v>60498</v>
      </c>
    </row>
    <row r="467" spans="1:4">
      <c r="A467" s="103">
        <v>48201330303</v>
      </c>
      <c r="B467" t="s">
        <v>42</v>
      </c>
      <c r="C467">
        <v>19.7</v>
      </c>
      <c r="D467">
        <v>46052</v>
      </c>
    </row>
    <row r="468" spans="1:4">
      <c r="A468" s="103">
        <v>48201330400</v>
      </c>
      <c r="B468" t="s">
        <v>42</v>
      </c>
      <c r="C468">
        <v>21.1</v>
      </c>
      <c r="D468">
        <v>41701</v>
      </c>
    </row>
    <row r="469" spans="1:4">
      <c r="A469" s="103">
        <v>48201330500</v>
      </c>
      <c r="B469" t="s">
        <v>42</v>
      </c>
      <c r="C469">
        <v>18.5</v>
      </c>
      <c r="D469">
        <v>50580</v>
      </c>
    </row>
    <row r="470" spans="1:4">
      <c r="A470" s="103">
        <v>48201330600</v>
      </c>
      <c r="B470" t="s">
        <v>42</v>
      </c>
      <c r="C470">
        <v>23.5</v>
      </c>
      <c r="D470">
        <v>41703</v>
      </c>
    </row>
    <row r="471" spans="1:4">
      <c r="A471" s="103">
        <v>48201330700</v>
      </c>
      <c r="B471" t="s">
        <v>42</v>
      </c>
      <c r="C471">
        <v>20</v>
      </c>
      <c r="D471">
        <v>49702</v>
      </c>
    </row>
    <row r="472" spans="1:4">
      <c r="A472" s="103">
        <v>48201330800</v>
      </c>
      <c r="B472" t="s">
        <v>42</v>
      </c>
      <c r="C472">
        <v>12.3</v>
      </c>
      <c r="D472">
        <v>78377</v>
      </c>
    </row>
    <row r="473" spans="1:4">
      <c r="A473" s="103">
        <v>48201330900</v>
      </c>
      <c r="B473" t="s">
        <v>42</v>
      </c>
      <c r="C473">
        <v>28.8</v>
      </c>
      <c r="D473">
        <v>53250</v>
      </c>
    </row>
    <row r="474" spans="1:4">
      <c r="A474" s="103">
        <v>48201331100</v>
      </c>
      <c r="B474" t="s">
        <v>42</v>
      </c>
      <c r="C474">
        <v>38.299999999999997</v>
      </c>
      <c r="D474">
        <v>25574</v>
      </c>
    </row>
    <row r="475" spans="1:4">
      <c r="A475" s="103">
        <v>48201331200</v>
      </c>
      <c r="B475" t="s">
        <v>42</v>
      </c>
      <c r="C475">
        <v>39.1</v>
      </c>
      <c r="D475">
        <v>26612</v>
      </c>
    </row>
    <row r="476" spans="1:4">
      <c r="A476" s="103">
        <v>48201331300</v>
      </c>
      <c r="B476" t="s">
        <v>42</v>
      </c>
      <c r="C476">
        <v>22.4</v>
      </c>
      <c r="D476">
        <v>39026</v>
      </c>
    </row>
    <row r="477" spans="1:4">
      <c r="A477" s="103">
        <v>48201331400</v>
      </c>
      <c r="B477" t="s">
        <v>42</v>
      </c>
      <c r="C477">
        <v>62.5</v>
      </c>
      <c r="D477">
        <v>12615</v>
      </c>
    </row>
    <row r="478" spans="1:4">
      <c r="A478" s="103">
        <v>48201331500</v>
      </c>
      <c r="B478" t="s">
        <v>42</v>
      </c>
      <c r="C478">
        <v>13.1</v>
      </c>
      <c r="D478">
        <v>52926</v>
      </c>
    </row>
    <row r="479" spans="1:4">
      <c r="A479" s="103">
        <v>48201331601</v>
      </c>
      <c r="B479" t="s">
        <v>42</v>
      </c>
      <c r="C479">
        <v>19.100000000000001</v>
      </c>
      <c r="D479">
        <v>41104</v>
      </c>
    </row>
    <row r="480" spans="1:4">
      <c r="A480" s="103">
        <v>48201331602</v>
      </c>
      <c r="B480" t="s">
        <v>42</v>
      </c>
      <c r="C480">
        <v>31.4</v>
      </c>
      <c r="D480">
        <v>28438</v>
      </c>
    </row>
    <row r="481" spans="1:4">
      <c r="A481" s="103">
        <v>48201331700</v>
      </c>
      <c r="B481" t="s">
        <v>42</v>
      </c>
      <c r="C481">
        <v>22.9</v>
      </c>
      <c r="D481">
        <v>40213</v>
      </c>
    </row>
    <row r="482" spans="1:4">
      <c r="A482" s="103">
        <v>48201331800</v>
      </c>
      <c r="B482" t="s">
        <v>42</v>
      </c>
      <c r="C482">
        <v>40.6</v>
      </c>
      <c r="D482">
        <v>32823</v>
      </c>
    </row>
    <row r="483" spans="1:4">
      <c r="A483" s="103">
        <v>48201331900</v>
      </c>
      <c r="B483" t="s">
        <v>42</v>
      </c>
      <c r="C483">
        <v>20.9</v>
      </c>
      <c r="D483">
        <v>46277</v>
      </c>
    </row>
    <row r="484" spans="1:4">
      <c r="A484" s="103">
        <v>48201332000</v>
      </c>
      <c r="B484" t="s">
        <v>42</v>
      </c>
      <c r="C484">
        <v>37.9</v>
      </c>
      <c r="D484">
        <v>28562</v>
      </c>
    </row>
    <row r="485" spans="1:4">
      <c r="A485" s="103">
        <v>48201332100</v>
      </c>
      <c r="B485" t="s">
        <v>42</v>
      </c>
      <c r="C485">
        <v>26</v>
      </c>
      <c r="D485">
        <v>36781</v>
      </c>
    </row>
    <row r="486" spans="1:4">
      <c r="A486" s="103">
        <v>48201332200</v>
      </c>
      <c r="B486" t="s">
        <v>42</v>
      </c>
      <c r="C486">
        <v>25.3</v>
      </c>
      <c r="D486">
        <v>46384</v>
      </c>
    </row>
    <row r="487" spans="1:4">
      <c r="A487" s="103">
        <v>48201332300</v>
      </c>
      <c r="B487" t="s">
        <v>42</v>
      </c>
      <c r="C487">
        <v>22.4</v>
      </c>
      <c r="D487">
        <v>41406</v>
      </c>
    </row>
    <row r="488" spans="1:4">
      <c r="A488" s="103">
        <v>48201332400</v>
      </c>
      <c r="B488" t="s">
        <v>42</v>
      </c>
      <c r="C488">
        <v>17</v>
      </c>
      <c r="D488">
        <v>34270</v>
      </c>
    </row>
    <row r="489" spans="1:4">
      <c r="A489" s="103">
        <v>48201332500</v>
      </c>
      <c r="B489" t="s">
        <v>42</v>
      </c>
      <c r="C489">
        <v>22.1</v>
      </c>
      <c r="D489">
        <v>37500</v>
      </c>
    </row>
    <row r="490" spans="1:4">
      <c r="A490" s="103">
        <v>48201332600</v>
      </c>
      <c r="B490" t="s">
        <v>42</v>
      </c>
      <c r="C490">
        <v>13</v>
      </c>
      <c r="D490">
        <v>39601</v>
      </c>
    </row>
    <row r="491" spans="1:4">
      <c r="A491" s="103">
        <v>48201332700</v>
      </c>
      <c r="B491" t="s">
        <v>42</v>
      </c>
      <c r="C491">
        <v>25.6</v>
      </c>
      <c r="D491">
        <v>38438</v>
      </c>
    </row>
    <row r="492" spans="1:4">
      <c r="A492" s="103">
        <v>48201332800</v>
      </c>
      <c r="B492" t="s">
        <v>42</v>
      </c>
      <c r="C492">
        <v>32</v>
      </c>
      <c r="D492">
        <v>28602</v>
      </c>
    </row>
    <row r="493" spans="1:4">
      <c r="A493" s="103">
        <v>48201332900</v>
      </c>
      <c r="B493" t="s">
        <v>42</v>
      </c>
      <c r="C493">
        <v>33.9</v>
      </c>
      <c r="D493">
        <v>36346</v>
      </c>
    </row>
    <row r="494" spans="1:4">
      <c r="A494" s="103">
        <v>48201333000</v>
      </c>
      <c r="B494" t="s">
        <v>42</v>
      </c>
      <c r="C494">
        <v>12.6</v>
      </c>
      <c r="D494">
        <v>59321</v>
      </c>
    </row>
    <row r="495" spans="1:4">
      <c r="A495" s="103">
        <v>48201333100</v>
      </c>
      <c r="B495" t="s">
        <v>42</v>
      </c>
      <c r="C495">
        <v>20.399999999999999</v>
      </c>
      <c r="D495">
        <v>43243</v>
      </c>
    </row>
    <row r="496" spans="1:4">
      <c r="A496" s="103">
        <v>48201333201</v>
      </c>
      <c r="B496" t="s">
        <v>42</v>
      </c>
      <c r="C496">
        <v>25.5</v>
      </c>
      <c r="D496">
        <v>40577</v>
      </c>
    </row>
    <row r="497" spans="1:4">
      <c r="A497" s="103">
        <v>48201333202</v>
      </c>
      <c r="B497" t="s">
        <v>42</v>
      </c>
      <c r="C497">
        <v>23.1</v>
      </c>
      <c r="D497">
        <v>33161</v>
      </c>
    </row>
    <row r="498" spans="1:4">
      <c r="A498" s="103">
        <v>48201333300</v>
      </c>
      <c r="B498" t="s">
        <v>42</v>
      </c>
      <c r="C498">
        <v>30.9</v>
      </c>
      <c r="D498">
        <v>34469</v>
      </c>
    </row>
    <row r="499" spans="1:4">
      <c r="A499" s="103">
        <v>48201333500</v>
      </c>
      <c r="B499" t="s">
        <v>42</v>
      </c>
      <c r="C499">
        <v>21.6</v>
      </c>
      <c r="D499">
        <v>37418</v>
      </c>
    </row>
    <row r="500" spans="1:4">
      <c r="A500" s="103">
        <v>48201333600</v>
      </c>
      <c r="B500" t="s">
        <v>42</v>
      </c>
      <c r="C500">
        <v>5.5</v>
      </c>
      <c r="D500">
        <v>63036</v>
      </c>
    </row>
    <row r="501" spans="1:4">
      <c r="A501" s="103">
        <v>48201333700</v>
      </c>
      <c r="B501" t="s">
        <v>42</v>
      </c>
      <c r="C501">
        <v>23.9</v>
      </c>
      <c r="D501">
        <v>47803</v>
      </c>
    </row>
    <row r="502" spans="1:4">
      <c r="A502" s="103">
        <v>48201333800</v>
      </c>
      <c r="B502" t="s">
        <v>42</v>
      </c>
      <c r="C502">
        <v>17.600000000000001</v>
      </c>
      <c r="D502">
        <v>52811</v>
      </c>
    </row>
    <row r="503" spans="1:4">
      <c r="A503" s="103">
        <v>48201333901</v>
      </c>
      <c r="B503" t="s">
        <v>42</v>
      </c>
      <c r="C503">
        <v>6.1</v>
      </c>
      <c r="D503">
        <v>76324</v>
      </c>
    </row>
    <row r="504" spans="1:4">
      <c r="A504" s="103">
        <v>48201333902</v>
      </c>
      <c r="B504" t="s">
        <v>42</v>
      </c>
      <c r="C504">
        <v>9.9</v>
      </c>
      <c r="D504">
        <v>52705</v>
      </c>
    </row>
    <row r="505" spans="1:4">
      <c r="A505" s="103">
        <v>48201334001</v>
      </c>
      <c r="B505" t="s">
        <v>42</v>
      </c>
      <c r="C505">
        <v>12.2</v>
      </c>
      <c r="D505">
        <v>47962</v>
      </c>
    </row>
    <row r="506" spans="1:4">
      <c r="A506" s="103">
        <v>48201334002</v>
      </c>
      <c r="B506" t="s">
        <v>42</v>
      </c>
      <c r="C506">
        <v>6.9</v>
      </c>
      <c r="D506">
        <v>58307</v>
      </c>
    </row>
    <row r="507" spans="1:4">
      <c r="A507" s="103">
        <v>48201334003</v>
      </c>
      <c r="B507" t="s">
        <v>42</v>
      </c>
      <c r="C507">
        <v>11.4</v>
      </c>
      <c r="D507">
        <v>55733</v>
      </c>
    </row>
    <row r="508" spans="1:4">
      <c r="A508" s="103">
        <v>48201334100</v>
      </c>
      <c r="B508" t="s">
        <v>42</v>
      </c>
      <c r="C508">
        <v>13.8</v>
      </c>
      <c r="D508">
        <v>58898</v>
      </c>
    </row>
    <row r="509" spans="1:4">
      <c r="A509" s="103">
        <v>48201340100</v>
      </c>
      <c r="B509" t="s">
        <v>42</v>
      </c>
      <c r="C509">
        <v>9.3000000000000007</v>
      </c>
      <c r="D509">
        <v>48391</v>
      </c>
    </row>
    <row r="510" spans="1:4">
      <c r="A510" s="103">
        <v>48201340201</v>
      </c>
      <c r="B510" t="s">
        <v>42</v>
      </c>
      <c r="C510">
        <v>3.7</v>
      </c>
      <c r="D510">
        <v>109402</v>
      </c>
    </row>
    <row r="511" spans="1:4">
      <c r="A511" s="103">
        <v>48201340202</v>
      </c>
      <c r="B511" t="s">
        <v>42</v>
      </c>
      <c r="C511">
        <v>2.5</v>
      </c>
      <c r="D511">
        <v>127568</v>
      </c>
    </row>
    <row r="512" spans="1:4">
      <c r="A512" s="103">
        <v>48201340203</v>
      </c>
      <c r="B512" t="s">
        <v>42</v>
      </c>
      <c r="C512">
        <v>6.8</v>
      </c>
      <c r="D512">
        <v>113147</v>
      </c>
    </row>
    <row r="513" spans="1:4">
      <c r="A513" s="103">
        <v>48201340301</v>
      </c>
      <c r="B513" t="s">
        <v>42</v>
      </c>
      <c r="C513">
        <v>1.5</v>
      </c>
      <c r="D513">
        <v>183421</v>
      </c>
    </row>
    <row r="514" spans="1:4">
      <c r="A514" s="103">
        <v>48201340302</v>
      </c>
      <c r="B514" t="s">
        <v>42</v>
      </c>
      <c r="C514">
        <v>3.9</v>
      </c>
      <c r="D514">
        <v>110767</v>
      </c>
    </row>
    <row r="515" spans="1:4">
      <c r="A515" s="103">
        <v>48201340400</v>
      </c>
      <c r="B515" t="s">
        <v>42</v>
      </c>
      <c r="C515">
        <v>0.4</v>
      </c>
      <c r="D515">
        <v>169500</v>
      </c>
    </row>
    <row r="516" spans="1:4">
      <c r="A516" s="103">
        <v>48201340500</v>
      </c>
      <c r="B516" t="s">
        <v>42</v>
      </c>
      <c r="C516">
        <v>19.100000000000001</v>
      </c>
      <c r="D516">
        <v>47250</v>
      </c>
    </row>
    <row r="517" spans="1:4">
      <c r="A517" s="103">
        <v>48201340600</v>
      </c>
      <c r="B517" t="s">
        <v>42</v>
      </c>
      <c r="C517">
        <v>1.8</v>
      </c>
      <c r="D517">
        <v>95064</v>
      </c>
    </row>
    <row r="518" spans="1:4">
      <c r="A518" s="103">
        <v>48201340700</v>
      </c>
      <c r="B518" t="s">
        <v>42</v>
      </c>
      <c r="C518">
        <v>12</v>
      </c>
      <c r="D518">
        <v>73198</v>
      </c>
    </row>
    <row r="519" spans="1:4">
      <c r="A519" s="103">
        <v>48201340800</v>
      </c>
      <c r="B519" t="s">
        <v>42</v>
      </c>
      <c r="C519">
        <v>3.2</v>
      </c>
      <c r="D519">
        <v>119433</v>
      </c>
    </row>
    <row r="520" spans="1:4">
      <c r="A520" s="103">
        <v>48201340900</v>
      </c>
      <c r="B520" t="s">
        <v>42</v>
      </c>
      <c r="C520">
        <v>13.8</v>
      </c>
      <c r="D520">
        <v>51368</v>
      </c>
    </row>
    <row r="521" spans="1:4">
      <c r="A521" s="103">
        <v>48201341000</v>
      </c>
      <c r="B521" t="s">
        <v>42</v>
      </c>
      <c r="C521">
        <v>10.7</v>
      </c>
      <c r="D521">
        <v>59124</v>
      </c>
    </row>
    <row r="522" spans="1:4">
      <c r="A522" s="103">
        <v>48201341100</v>
      </c>
      <c r="B522" t="s">
        <v>42</v>
      </c>
      <c r="C522">
        <v>12.9</v>
      </c>
      <c r="D522">
        <v>57527</v>
      </c>
    </row>
    <row r="523" spans="1:4">
      <c r="A523" s="103">
        <v>48201341201</v>
      </c>
      <c r="B523" t="s">
        <v>42</v>
      </c>
      <c r="C523">
        <v>27.6</v>
      </c>
      <c r="D523">
        <v>40476</v>
      </c>
    </row>
    <row r="524" spans="1:4">
      <c r="A524" s="103">
        <v>48201341202</v>
      </c>
      <c r="B524" t="s">
        <v>42</v>
      </c>
      <c r="C524">
        <v>10.7</v>
      </c>
      <c r="D524">
        <v>83409</v>
      </c>
    </row>
    <row r="525" spans="1:4">
      <c r="A525" s="103">
        <v>48201341301</v>
      </c>
      <c r="B525" t="s">
        <v>42</v>
      </c>
      <c r="C525">
        <v>26.6</v>
      </c>
      <c r="D525">
        <v>41719</v>
      </c>
    </row>
    <row r="526" spans="1:4">
      <c r="A526" s="103">
        <v>48201341302</v>
      </c>
      <c r="B526" t="s">
        <v>42</v>
      </c>
      <c r="C526">
        <v>17.8</v>
      </c>
      <c r="D526">
        <v>55083</v>
      </c>
    </row>
    <row r="527" spans="1:4">
      <c r="A527" s="103">
        <v>48201341400</v>
      </c>
      <c r="B527" t="s">
        <v>42</v>
      </c>
      <c r="C527">
        <v>5.6</v>
      </c>
      <c r="D527">
        <v>115179</v>
      </c>
    </row>
    <row r="528" spans="1:4">
      <c r="A528" s="103">
        <v>48201341501</v>
      </c>
      <c r="B528" t="s">
        <v>42</v>
      </c>
      <c r="C528">
        <v>6</v>
      </c>
      <c r="D528">
        <v>91979</v>
      </c>
    </row>
    <row r="529" spans="1:4">
      <c r="A529" s="103">
        <v>48201341502</v>
      </c>
      <c r="B529" t="s">
        <v>42</v>
      </c>
      <c r="C529">
        <v>4</v>
      </c>
      <c r="D529">
        <v>76458</v>
      </c>
    </row>
    <row r="530" spans="1:4">
      <c r="A530" s="103">
        <v>48201341600</v>
      </c>
      <c r="B530" t="s">
        <v>42</v>
      </c>
      <c r="C530">
        <v>10.7</v>
      </c>
      <c r="D530">
        <v>90268</v>
      </c>
    </row>
    <row r="531" spans="1:4">
      <c r="A531" s="103">
        <v>48201341700</v>
      </c>
      <c r="B531" t="s">
        <v>42</v>
      </c>
      <c r="C531">
        <v>4.4000000000000004</v>
      </c>
      <c r="D531">
        <v>71908</v>
      </c>
    </row>
    <row r="532" spans="1:4">
      <c r="A532" s="103">
        <v>48201341800</v>
      </c>
      <c r="B532" t="s">
        <v>42</v>
      </c>
      <c r="C532">
        <v>10.3</v>
      </c>
      <c r="D532">
        <v>79792</v>
      </c>
    </row>
    <row r="533" spans="1:4">
      <c r="A533" s="103">
        <v>48201342001</v>
      </c>
      <c r="B533" t="s">
        <v>42</v>
      </c>
      <c r="C533">
        <v>0.9</v>
      </c>
      <c r="D533">
        <v>110988</v>
      </c>
    </row>
    <row r="534" spans="1:4">
      <c r="A534" s="103">
        <v>48201342002</v>
      </c>
      <c r="B534" t="s">
        <v>42</v>
      </c>
      <c r="C534">
        <v>4.8</v>
      </c>
      <c r="D534">
        <v>86613</v>
      </c>
    </row>
    <row r="535" spans="1:4">
      <c r="A535" s="103">
        <v>48201342100</v>
      </c>
      <c r="B535" t="s">
        <v>42</v>
      </c>
      <c r="C535">
        <v>10.5</v>
      </c>
      <c r="D535">
        <v>74283</v>
      </c>
    </row>
    <row r="536" spans="1:4">
      <c r="A536" s="103">
        <v>48201342200</v>
      </c>
      <c r="B536" t="s">
        <v>42</v>
      </c>
      <c r="C536">
        <v>1.3</v>
      </c>
      <c r="D536">
        <v>60625</v>
      </c>
    </row>
    <row r="537" spans="1:4">
      <c r="A537" s="103">
        <v>48201342300</v>
      </c>
      <c r="B537" t="s">
        <v>42</v>
      </c>
      <c r="C537">
        <v>13.6</v>
      </c>
      <c r="D537">
        <v>64550</v>
      </c>
    </row>
    <row r="538" spans="1:4">
      <c r="A538" s="103">
        <v>48201342400</v>
      </c>
      <c r="B538" t="s">
        <v>42</v>
      </c>
      <c r="C538">
        <v>6.8</v>
      </c>
      <c r="D538">
        <v>63750</v>
      </c>
    </row>
    <row r="539" spans="1:4">
      <c r="A539" s="103">
        <v>48201342500</v>
      </c>
      <c r="B539" t="s">
        <v>42</v>
      </c>
      <c r="C539">
        <v>5</v>
      </c>
      <c r="D539">
        <v>77163</v>
      </c>
    </row>
    <row r="540" spans="1:4">
      <c r="A540" s="103">
        <v>48201342700</v>
      </c>
      <c r="B540" t="s">
        <v>42</v>
      </c>
      <c r="C540">
        <v>7</v>
      </c>
      <c r="D540">
        <v>65640</v>
      </c>
    </row>
    <row r="541" spans="1:4">
      <c r="A541" s="103">
        <v>48201342800</v>
      </c>
      <c r="B541" t="s">
        <v>42</v>
      </c>
      <c r="C541">
        <v>5</v>
      </c>
      <c r="D541">
        <v>126571</v>
      </c>
    </row>
    <row r="542" spans="1:4">
      <c r="A542" s="103">
        <v>48201342900</v>
      </c>
      <c r="B542" t="s">
        <v>42</v>
      </c>
      <c r="C542">
        <v>21</v>
      </c>
      <c r="D542">
        <v>82140</v>
      </c>
    </row>
    <row r="543" spans="1:4">
      <c r="A543" s="103">
        <v>48201343000</v>
      </c>
      <c r="B543" t="s">
        <v>42</v>
      </c>
      <c r="C543">
        <v>15.8</v>
      </c>
      <c r="D543">
        <v>65084</v>
      </c>
    </row>
    <row r="544" spans="1:4">
      <c r="A544" s="103">
        <v>48201343100</v>
      </c>
      <c r="B544" t="s">
        <v>42</v>
      </c>
      <c r="C544">
        <v>6.9</v>
      </c>
      <c r="D544">
        <v>79355</v>
      </c>
    </row>
    <row r="545" spans="1:4">
      <c r="A545" s="103">
        <v>48201343200</v>
      </c>
      <c r="B545" t="s">
        <v>42</v>
      </c>
      <c r="C545">
        <v>1.9</v>
      </c>
      <c r="D545">
        <v>108258</v>
      </c>
    </row>
    <row r="546" spans="1:4">
      <c r="A546" s="103">
        <v>48201343301</v>
      </c>
      <c r="B546" t="s">
        <v>42</v>
      </c>
      <c r="C546">
        <v>13.2</v>
      </c>
      <c r="D546">
        <v>86033</v>
      </c>
    </row>
    <row r="547" spans="1:4">
      <c r="A547" s="103">
        <v>48201343302</v>
      </c>
      <c r="B547" t="s">
        <v>42</v>
      </c>
      <c r="C547">
        <v>3.2</v>
      </c>
      <c r="D547">
        <v>79468</v>
      </c>
    </row>
    <row r="548" spans="1:4">
      <c r="A548" s="103">
        <v>48201343600</v>
      </c>
      <c r="B548" t="s">
        <v>42</v>
      </c>
      <c r="C548">
        <v>20.399999999999999</v>
      </c>
      <c r="D548">
        <v>50645</v>
      </c>
    </row>
    <row r="549" spans="1:4">
      <c r="A549" s="103">
        <v>48201343700</v>
      </c>
      <c r="B549" t="s">
        <v>42</v>
      </c>
      <c r="C549">
        <v>16.3</v>
      </c>
      <c r="D549">
        <v>64688</v>
      </c>
    </row>
    <row r="550" spans="1:4">
      <c r="A550" s="103">
        <v>48201350100</v>
      </c>
      <c r="B550" t="s">
        <v>42</v>
      </c>
      <c r="C550">
        <v>7.4</v>
      </c>
      <c r="D550">
        <v>92357</v>
      </c>
    </row>
    <row r="551" spans="1:4">
      <c r="A551" s="103">
        <v>48201350200</v>
      </c>
      <c r="B551" t="s">
        <v>42</v>
      </c>
      <c r="C551">
        <v>12.1</v>
      </c>
      <c r="D551">
        <v>72936</v>
      </c>
    </row>
    <row r="552" spans="1:4">
      <c r="A552" s="103">
        <v>48201350300</v>
      </c>
      <c r="B552" t="s">
        <v>42</v>
      </c>
      <c r="C552">
        <v>7.9</v>
      </c>
      <c r="D552">
        <v>103111</v>
      </c>
    </row>
    <row r="553" spans="1:4">
      <c r="A553" s="103">
        <v>48201350400</v>
      </c>
      <c r="B553" t="s">
        <v>42</v>
      </c>
      <c r="C553">
        <v>14.7</v>
      </c>
      <c r="D553">
        <v>55811</v>
      </c>
    </row>
    <row r="554" spans="1:4">
      <c r="A554" s="103">
        <v>48201350500</v>
      </c>
      <c r="B554" t="s">
        <v>42</v>
      </c>
      <c r="C554">
        <v>18.5</v>
      </c>
      <c r="D554">
        <v>49480</v>
      </c>
    </row>
    <row r="555" spans="1:4">
      <c r="A555" s="103">
        <v>48201350601</v>
      </c>
      <c r="B555" t="s">
        <v>42</v>
      </c>
      <c r="C555">
        <v>4.3</v>
      </c>
      <c r="D555">
        <v>71375</v>
      </c>
    </row>
    <row r="556" spans="1:4">
      <c r="A556" s="103">
        <v>48201350602</v>
      </c>
      <c r="B556" t="s">
        <v>42</v>
      </c>
      <c r="C556">
        <v>4.8</v>
      </c>
      <c r="D556">
        <v>95598</v>
      </c>
    </row>
    <row r="557" spans="1:4">
      <c r="A557" s="103">
        <v>48201350700</v>
      </c>
      <c r="B557" t="s">
        <v>42</v>
      </c>
      <c r="C557">
        <v>5.2</v>
      </c>
      <c r="D557">
        <v>82679</v>
      </c>
    </row>
    <row r="558" spans="1:4">
      <c r="A558" s="103">
        <v>48201350801</v>
      </c>
      <c r="B558" t="s">
        <v>42</v>
      </c>
      <c r="C558">
        <v>10.1</v>
      </c>
      <c r="D558">
        <v>62611</v>
      </c>
    </row>
    <row r="559" spans="1:4">
      <c r="A559" s="103">
        <v>48201350802</v>
      </c>
      <c r="B559" t="s">
        <v>42</v>
      </c>
      <c r="C559">
        <v>11.8</v>
      </c>
      <c r="D559">
        <v>74479</v>
      </c>
    </row>
    <row r="560" spans="1:4">
      <c r="A560" s="103">
        <v>48201410100</v>
      </c>
      <c r="B560" t="s">
        <v>42</v>
      </c>
      <c r="C560">
        <v>27.3</v>
      </c>
      <c r="D560">
        <v>62759</v>
      </c>
    </row>
    <row r="561" spans="1:4">
      <c r="A561" s="103">
        <v>48201410200</v>
      </c>
      <c r="B561" t="s">
        <v>42</v>
      </c>
      <c r="C561">
        <v>6.2</v>
      </c>
      <c r="D561">
        <v>123555</v>
      </c>
    </row>
    <row r="562" spans="1:4">
      <c r="A562" s="103">
        <v>48201410300</v>
      </c>
      <c r="B562" t="s">
        <v>42</v>
      </c>
      <c r="C562">
        <v>5.7</v>
      </c>
      <c r="D562">
        <v>111299</v>
      </c>
    </row>
    <row r="563" spans="1:4">
      <c r="A563" s="103">
        <v>48201410401</v>
      </c>
      <c r="B563" t="s">
        <v>42</v>
      </c>
      <c r="C563">
        <v>3.8</v>
      </c>
      <c r="D563">
        <v>134413</v>
      </c>
    </row>
    <row r="564" spans="1:4">
      <c r="A564" s="103">
        <v>48201410402</v>
      </c>
      <c r="B564" t="s">
        <v>42</v>
      </c>
      <c r="C564">
        <v>6.7</v>
      </c>
      <c r="D564">
        <v>101250</v>
      </c>
    </row>
    <row r="565" spans="1:4">
      <c r="A565" s="103">
        <v>48201410500</v>
      </c>
      <c r="B565" t="s">
        <v>42</v>
      </c>
      <c r="C565">
        <v>4.4000000000000004</v>
      </c>
      <c r="D565">
        <v>102778</v>
      </c>
    </row>
    <row r="566" spans="1:4">
      <c r="A566" s="103">
        <v>48201410600</v>
      </c>
      <c r="B566" t="s">
        <v>42</v>
      </c>
      <c r="C566">
        <v>5.0999999999999996</v>
      </c>
      <c r="D566">
        <v>83885</v>
      </c>
    </row>
    <row r="567" spans="1:4">
      <c r="A567" s="103">
        <v>48201410701</v>
      </c>
      <c r="B567" t="s">
        <v>42</v>
      </c>
      <c r="C567">
        <v>11.8</v>
      </c>
      <c r="D567">
        <v>67829</v>
      </c>
    </row>
    <row r="568" spans="1:4">
      <c r="A568" s="103">
        <v>48201410702</v>
      </c>
      <c r="B568" t="s">
        <v>42</v>
      </c>
      <c r="C568">
        <v>17.899999999999999</v>
      </c>
      <c r="D568">
        <v>53983</v>
      </c>
    </row>
    <row r="569" spans="1:4">
      <c r="A569" s="103">
        <v>48201410800</v>
      </c>
      <c r="B569" t="s">
        <v>42</v>
      </c>
      <c r="C569">
        <v>10.4</v>
      </c>
      <c r="D569">
        <v>61948</v>
      </c>
    </row>
    <row r="570" spans="1:4">
      <c r="A570" s="103">
        <v>48201410900</v>
      </c>
      <c r="B570" t="s">
        <v>42</v>
      </c>
      <c r="C570">
        <v>10.1</v>
      </c>
      <c r="D570">
        <v>71735</v>
      </c>
    </row>
    <row r="571" spans="1:4">
      <c r="A571" s="103">
        <v>48201411000</v>
      </c>
      <c r="B571" t="s">
        <v>42</v>
      </c>
      <c r="C571">
        <v>8.1</v>
      </c>
      <c r="D571">
        <v>95563</v>
      </c>
    </row>
    <row r="572" spans="1:4">
      <c r="A572" s="103">
        <v>48201411100</v>
      </c>
      <c r="B572" t="s">
        <v>42</v>
      </c>
      <c r="C572">
        <v>5.5</v>
      </c>
      <c r="D572">
        <v>164722</v>
      </c>
    </row>
    <row r="573" spans="1:4">
      <c r="A573" s="103">
        <v>48201411200</v>
      </c>
      <c r="B573" t="s">
        <v>42</v>
      </c>
      <c r="C573">
        <v>13.6</v>
      </c>
      <c r="D573">
        <v>188500</v>
      </c>
    </row>
    <row r="574" spans="1:4">
      <c r="A574" s="103">
        <v>48201411300</v>
      </c>
      <c r="B574" t="s">
        <v>42</v>
      </c>
      <c r="C574">
        <v>9.6999999999999993</v>
      </c>
      <c r="D574">
        <v>94960</v>
      </c>
    </row>
    <row r="575" spans="1:4">
      <c r="A575" s="103">
        <v>48201411400</v>
      </c>
      <c r="B575" t="s">
        <v>42</v>
      </c>
      <c r="C575">
        <v>1.3</v>
      </c>
      <c r="D575">
        <v>224500</v>
      </c>
    </row>
    <row r="576" spans="1:4">
      <c r="A576" s="103">
        <v>48201411501</v>
      </c>
      <c r="B576" t="s">
        <v>42</v>
      </c>
      <c r="C576">
        <v>9.8000000000000007</v>
      </c>
      <c r="D576">
        <v>81765</v>
      </c>
    </row>
    <row r="577" spans="1:4">
      <c r="A577" s="103">
        <v>48201411502</v>
      </c>
      <c r="B577" t="s">
        <v>42</v>
      </c>
      <c r="C577">
        <v>6</v>
      </c>
      <c r="D577">
        <v>88563</v>
      </c>
    </row>
    <row r="578" spans="1:4">
      <c r="A578" s="103">
        <v>48201411600</v>
      </c>
      <c r="B578" t="s">
        <v>42</v>
      </c>
      <c r="C578">
        <v>3.2</v>
      </c>
      <c r="D578">
        <v>169545</v>
      </c>
    </row>
    <row r="579" spans="1:4">
      <c r="A579" s="103">
        <v>48201411700</v>
      </c>
      <c r="B579" t="s">
        <v>42</v>
      </c>
      <c r="C579">
        <v>4.9000000000000004</v>
      </c>
      <c r="D579">
        <v>67700</v>
      </c>
    </row>
    <row r="580" spans="1:4">
      <c r="A580" s="103">
        <v>48201411800</v>
      </c>
      <c r="B580" t="s">
        <v>42</v>
      </c>
      <c r="C580">
        <v>5</v>
      </c>
      <c r="D580">
        <v>87500</v>
      </c>
    </row>
    <row r="581" spans="1:4">
      <c r="A581" s="103">
        <v>48201411900</v>
      </c>
      <c r="B581" t="s">
        <v>42</v>
      </c>
      <c r="C581">
        <v>11</v>
      </c>
      <c r="D581">
        <v>87333</v>
      </c>
    </row>
    <row r="582" spans="1:4">
      <c r="A582" s="103">
        <v>48201412000</v>
      </c>
      <c r="B582" t="s">
        <v>42</v>
      </c>
      <c r="C582">
        <v>6.1</v>
      </c>
      <c r="D582">
        <v>177313</v>
      </c>
    </row>
    <row r="583" spans="1:4">
      <c r="A583" s="103">
        <v>48201412100</v>
      </c>
      <c r="B583" t="s">
        <v>42</v>
      </c>
      <c r="C583" t="s">
        <v>49</v>
      </c>
      <c r="D583" t="s">
        <v>49</v>
      </c>
    </row>
    <row r="584" spans="1:4">
      <c r="A584" s="103">
        <v>48201412200</v>
      </c>
      <c r="B584" t="s">
        <v>42</v>
      </c>
      <c r="C584">
        <v>9.6999999999999993</v>
      </c>
      <c r="D584">
        <v>129265</v>
      </c>
    </row>
    <row r="585" spans="1:4">
      <c r="A585" s="103">
        <v>48201412300</v>
      </c>
      <c r="B585" t="s">
        <v>42</v>
      </c>
      <c r="C585">
        <v>2.2999999999999998</v>
      </c>
      <c r="D585">
        <v>250000</v>
      </c>
    </row>
    <row r="586" spans="1:4">
      <c r="A586" s="103">
        <v>48201412400</v>
      </c>
      <c r="B586" t="s">
        <v>42</v>
      </c>
      <c r="C586">
        <v>1.4</v>
      </c>
      <c r="D586">
        <v>250000</v>
      </c>
    </row>
    <row r="587" spans="1:4">
      <c r="A587" s="103">
        <v>48201412500</v>
      </c>
      <c r="B587" t="s">
        <v>42</v>
      </c>
      <c r="C587">
        <v>4.5</v>
      </c>
      <c r="D587">
        <v>211250</v>
      </c>
    </row>
    <row r="588" spans="1:4">
      <c r="A588" s="103">
        <v>48201412600</v>
      </c>
      <c r="B588" t="s">
        <v>42</v>
      </c>
      <c r="C588">
        <v>0.9</v>
      </c>
      <c r="D588">
        <v>250000</v>
      </c>
    </row>
    <row r="589" spans="1:4">
      <c r="A589" s="103">
        <v>48201412700</v>
      </c>
      <c r="B589" t="s">
        <v>42</v>
      </c>
      <c r="C589">
        <v>2.7</v>
      </c>
      <c r="D589">
        <v>117167</v>
      </c>
    </row>
    <row r="590" spans="1:4">
      <c r="A590" s="103">
        <v>48201412800</v>
      </c>
      <c r="B590" t="s">
        <v>42</v>
      </c>
      <c r="C590">
        <v>1.4</v>
      </c>
      <c r="D590">
        <v>236938</v>
      </c>
    </row>
    <row r="591" spans="1:4">
      <c r="A591" s="103">
        <v>48201412900</v>
      </c>
      <c r="B591" t="s">
        <v>42</v>
      </c>
      <c r="C591">
        <v>12.5</v>
      </c>
      <c r="D591">
        <v>65909</v>
      </c>
    </row>
    <row r="592" spans="1:4">
      <c r="A592" s="103">
        <v>48201413000</v>
      </c>
      <c r="B592" t="s">
        <v>42</v>
      </c>
      <c r="C592">
        <v>1.9</v>
      </c>
      <c r="D592">
        <v>135074</v>
      </c>
    </row>
    <row r="593" spans="1:4">
      <c r="A593" s="103">
        <v>48201413100</v>
      </c>
      <c r="B593" t="s">
        <v>42</v>
      </c>
      <c r="C593">
        <v>3</v>
      </c>
      <c r="D593">
        <v>243583</v>
      </c>
    </row>
    <row r="594" spans="1:4">
      <c r="A594" s="103">
        <v>48201413201</v>
      </c>
      <c r="B594" t="s">
        <v>42</v>
      </c>
      <c r="C594">
        <v>12.8</v>
      </c>
      <c r="D594">
        <v>58504</v>
      </c>
    </row>
    <row r="595" spans="1:4">
      <c r="A595" s="103">
        <v>48201413202</v>
      </c>
      <c r="B595" t="s">
        <v>42</v>
      </c>
      <c r="C595">
        <v>10.3</v>
      </c>
      <c r="D595">
        <v>66250</v>
      </c>
    </row>
    <row r="596" spans="1:4">
      <c r="A596" s="103">
        <v>48201413300</v>
      </c>
      <c r="B596" t="s">
        <v>42</v>
      </c>
      <c r="C596">
        <v>12</v>
      </c>
      <c r="D596">
        <v>98929</v>
      </c>
    </row>
    <row r="597" spans="1:4">
      <c r="A597" s="103">
        <v>48201420100</v>
      </c>
      <c r="B597" t="s">
        <v>42</v>
      </c>
      <c r="C597">
        <v>22</v>
      </c>
      <c r="D597">
        <v>45186</v>
      </c>
    </row>
    <row r="598" spans="1:4">
      <c r="A598" s="103">
        <v>48201420200</v>
      </c>
      <c r="B598" t="s">
        <v>42</v>
      </c>
      <c r="C598">
        <v>5.6</v>
      </c>
      <c r="D598">
        <v>65781</v>
      </c>
    </row>
    <row r="599" spans="1:4">
      <c r="A599" s="103">
        <v>48201420300</v>
      </c>
      <c r="B599" t="s">
        <v>42</v>
      </c>
      <c r="C599">
        <v>8.6</v>
      </c>
      <c r="D599">
        <v>106094</v>
      </c>
    </row>
    <row r="600" spans="1:4">
      <c r="A600" s="103">
        <v>48201420400</v>
      </c>
      <c r="B600" t="s">
        <v>42</v>
      </c>
      <c r="C600">
        <v>13.2</v>
      </c>
      <c r="D600">
        <v>94879</v>
      </c>
    </row>
    <row r="601" spans="1:4">
      <c r="A601" s="103">
        <v>48201420500</v>
      </c>
      <c r="B601" t="s">
        <v>42</v>
      </c>
      <c r="C601">
        <v>37</v>
      </c>
      <c r="D601">
        <v>31076</v>
      </c>
    </row>
    <row r="602" spans="1:4">
      <c r="A602" s="103">
        <v>48201420600</v>
      </c>
      <c r="B602" t="s">
        <v>42</v>
      </c>
      <c r="C602">
        <v>8.3000000000000007</v>
      </c>
      <c r="D602">
        <v>81080</v>
      </c>
    </row>
    <row r="603" spans="1:4">
      <c r="A603" s="103">
        <v>48201420700</v>
      </c>
      <c r="B603" t="s">
        <v>42</v>
      </c>
      <c r="C603">
        <v>4.2</v>
      </c>
      <c r="D603">
        <v>141295</v>
      </c>
    </row>
    <row r="604" spans="1:4">
      <c r="A604" s="103">
        <v>48201420800</v>
      </c>
      <c r="B604" t="s">
        <v>42</v>
      </c>
      <c r="C604">
        <v>4</v>
      </c>
      <c r="D604">
        <v>184205</v>
      </c>
    </row>
    <row r="605" spans="1:4">
      <c r="A605" s="103">
        <v>48201420900</v>
      </c>
      <c r="B605" t="s">
        <v>42</v>
      </c>
      <c r="C605">
        <v>1.8</v>
      </c>
      <c r="D605">
        <v>236797</v>
      </c>
    </row>
    <row r="606" spans="1:4">
      <c r="A606" s="103">
        <v>48201421000</v>
      </c>
      <c r="B606" t="s">
        <v>42</v>
      </c>
      <c r="C606">
        <v>1.1000000000000001</v>
      </c>
      <c r="D606">
        <v>163125</v>
      </c>
    </row>
    <row r="607" spans="1:4">
      <c r="A607" s="103">
        <v>48201421101</v>
      </c>
      <c r="B607" t="s">
        <v>42</v>
      </c>
      <c r="C607">
        <v>22.9</v>
      </c>
      <c r="D607">
        <v>50811</v>
      </c>
    </row>
    <row r="608" spans="1:4">
      <c r="A608" s="103">
        <v>48201421102</v>
      </c>
      <c r="B608" t="s">
        <v>42</v>
      </c>
      <c r="C608">
        <v>45.2</v>
      </c>
      <c r="D608">
        <v>26790</v>
      </c>
    </row>
    <row r="609" spans="1:4">
      <c r="A609" s="103">
        <v>48201421201</v>
      </c>
      <c r="B609" t="s">
        <v>42</v>
      </c>
      <c r="C609">
        <v>27.6</v>
      </c>
      <c r="D609">
        <v>34429</v>
      </c>
    </row>
    <row r="610" spans="1:4">
      <c r="A610" s="103">
        <v>48201421202</v>
      </c>
      <c r="B610" t="s">
        <v>42</v>
      </c>
      <c r="C610">
        <v>46.2</v>
      </c>
      <c r="D610">
        <v>26326</v>
      </c>
    </row>
    <row r="611" spans="1:4">
      <c r="A611" s="103">
        <v>48201421300</v>
      </c>
      <c r="B611" t="s">
        <v>42</v>
      </c>
      <c r="C611">
        <v>41.2</v>
      </c>
      <c r="D611">
        <v>28644</v>
      </c>
    </row>
    <row r="612" spans="1:4">
      <c r="A612" s="103">
        <v>48201421401</v>
      </c>
      <c r="B612" t="s">
        <v>42</v>
      </c>
      <c r="C612">
        <v>47.5</v>
      </c>
      <c r="D612">
        <v>24583</v>
      </c>
    </row>
    <row r="613" spans="1:4">
      <c r="A613" s="103">
        <v>48201421402</v>
      </c>
      <c r="B613" t="s">
        <v>42</v>
      </c>
      <c r="C613">
        <v>42.5</v>
      </c>
      <c r="D613">
        <v>25920</v>
      </c>
    </row>
    <row r="614" spans="1:4">
      <c r="A614" s="103">
        <v>48201421403</v>
      </c>
      <c r="B614" t="s">
        <v>42</v>
      </c>
      <c r="C614">
        <v>44.9</v>
      </c>
      <c r="D614">
        <v>24767</v>
      </c>
    </row>
    <row r="615" spans="1:4">
      <c r="A615" s="103">
        <v>48201421500</v>
      </c>
      <c r="B615" t="s">
        <v>42</v>
      </c>
      <c r="C615">
        <v>29.5</v>
      </c>
      <c r="D615">
        <v>29468</v>
      </c>
    </row>
    <row r="616" spans="1:4">
      <c r="A616" s="103">
        <v>48201421600</v>
      </c>
      <c r="B616" t="s">
        <v>42</v>
      </c>
      <c r="C616">
        <v>41</v>
      </c>
      <c r="D616">
        <v>29536</v>
      </c>
    </row>
    <row r="617" spans="1:4">
      <c r="A617" s="103">
        <v>48201421700</v>
      </c>
      <c r="B617" t="s">
        <v>42</v>
      </c>
      <c r="C617">
        <v>18.3</v>
      </c>
      <c r="D617">
        <v>58669</v>
      </c>
    </row>
    <row r="618" spans="1:4">
      <c r="A618" s="103">
        <v>48201421800</v>
      </c>
      <c r="B618" t="s">
        <v>42</v>
      </c>
      <c r="C618">
        <v>11.1</v>
      </c>
      <c r="D618">
        <v>52018</v>
      </c>
    </row>
    <row r="619" spans="1:4">
      <c r="A619" s="103">
        <v>48201421900</v>
      </c>
      <c r="B619" t="s">
        <v>42</v>
      </c>
      <c r="C619">
        <v>6.9</v>
      </c>
      <c r="D619">
        <v>131792</v>
      </c>
    </row>
    <row r="620" spans="1:4">
      <c r="A620" s="103">
        <v>48201422000</v>
      </c>
      <c r="B620" t="s">
        <v>42</v>
      </c>
      <c r="C620">
        <v>0.6</v>
      </c>
      <c r="D620">
        <v>107399</v>
      </c>
    </row>
    <row r="621" spans="1:4">
      <c r="A621" s="103">
        <v>48201422100</v>
      </c>
      <c r="B621" t="s">
        <v>42</v>
      </c>
      <c r="C621">
        <v>16.3</v>
      </c>
      <c r="D621">
        <v>58830</v>
      </c>
    </row>
    <row r="622" spans="1:4">
      <c r="A622" s="103">
        <v>48201422200</v>
      </c>
      <c r="B622" t="s">
        <v>42</v>
      </c>
      <c r="C622">
        <v>35.6</v>
      </c>
      <c r="D622">
        <v>24886</v>
      </c>
    </row>
    <row r="623" spans="1:4">
      <c r="A623" s="103">
        <v>48201422301</v>
      </c>
      <c r="B623" t="s">
        <v>42</v>
      </c>
      <c r="C623">
        <v>31.1</v>
      </c>
      <c r="D623">
        <v>35707</v>
      </c>
    </row>
    <row r="624" spans="1:4">
      <c r="A624" s="103">
        <v>48201422302</v>
      </c>
      <c r="B624" t="s">
        <v>42</v>
      </c>
      <c r="C624">
        <v>8.1999999999999993</v>
      </c>
      <c r="D624">
        <v>56451</v>
      </c>
    </row>
    <row r="625" spans="1:4">
      <c r="A625" s="103">
        <v>48201422401</v>
      </c>
      <c r="B625" t="s">
        <v>42</v>
      </c>
      <c r="C625">
        <v>40.4</v>
      </c>
      <c r="D625">
        <v>23765</v>
      </c>
    </row>
    <row r="626" spans="1:4">
      <c r="A626" s="103">
        <v>48201422402</v>
      </c>
      <c r="B626" t="s">
        <v>42</v>
      </c>
      <c r="C626">
        <v>19.899999999999999</v>
      </c>
      <c r="D626">
        <v>45172</v>
      </c>
    </row>
    <row r="627" spans="1:4">
      <c r="A627" s="103">
        <v>48201422500</v>
      </c>
      <c r="B627" t="s">
        <v>42</v>
      </c>
      <c r="C627">
        <v>30.1</v>
      </c>
      <c r="D627">
        <v>45036</v>
      </c>
    </row>
    <row r="628" spans="1:4">
      <c r="A628" s="103">
        <v>48201422600</v>
      </c>
      <c r="B628" t="s">
        <v>42</v>
      </c>
      <c r="C628">
        <v>23.6</v>
      </c>
      <c r="D628">
        <v>55554</v>
      </c>
    </row>
    <row r="629" spans="1:4">
      <c r="A629" s="103">
        <v>48201422701</v>
      </c>
      <c r="B629" t="s">
        <v>42</v>
      </c>
      <c r="C629">
        <v>26.6</v>
      </c>
      <c r="D629">
        <v>45040</v>
      </c>
    </row>
    <row r="630" spans="1:4">
      <c r="A630" s="103">
        <v>48201422702</v>
      </c>
      <c r="B630" t="s">
        <v>42</v>
      </c>
      <c r="C630">
        <v>15.2</v>
      </c>
      <c r="D630">
        <v>59756</v>
      </c>
    </row>
    <row r="631" spans="1:4">
      <c r="A631" s="103">
        <v>48201422800</v>
      </c>
      <c r="B631" t="s">
        <v>42</v>
      </c>
      <c r="C631">
        <v>28.7</v>
      </c>
      <c r="D631">
        <v>39097</v>
      </c>
    </row>
    <row r="632" spans="1:4">
      <c r="A632" s="103">
        <v>48201422900</v>
      </c>
      <c r="B632" t="s">
        <v>42</v>
      </c>
      <c r="C632">
        <v>36.200000000000003</v>
      </c>
      <c r="D632">
        <v>36484</v>
      </c>
    </row>
    <row r="633" spans="1:4">
      <c r="A633" s="103">
        <v>48201423000</v>
      </c>
      <c r="B633" t="s">
        <v>42</v>
      </c>
      <c r="C633">
        <v>37</v>
      </c>
      <c r="D633">
        <v>29900</v>
      </c>
    </row>
    <row r="634" spans="1:4">
      <c r="A634" s="103">
        <v>48201423100</v>
      </c>
      <c r="B634" t="s">
        <v>42</v>
      </c>
      <c r="C634">
        <v>36.200000000000003</v>
      </c>
      <c r="D634">
        <v>36969</v>
      </c>
    </row>
    <row r="635" spans="1:4">
      <c r="A635" s="103">
        <v>48201423201</v>
      </c>
      <c r="B635" t="s">
        <v>42</v>
      </c>
      <c r="C635">
        <v>2.8</v>
      </c>
      <c r="D635">
        <v>74800</v>
      </c>
    </row>
    <row r="636" spans="1:4">
      <c r="A636" s="103">
        <v>48201423202</v>
      </c>
      <c r="B636" t="s">
        <v>42</v>
      </c>
      <c r="C636">
        <v>31.1</v>
      </c>
      <c r="D636">
        <v>33945</v>
      </c>
    </row>
    <row r="637" spans="1:4">
      <c r="A637" s="103">
        <v>48201423301</v>
      </c>
      <c r="B637" t="s">
        <v>42</v>
      </c>
      <c r="C637">
        <v>13.7</v>
      </c>
      <c r="D637">
        <v>47357</v>
      </c>
    </row>
    <row r="638" spans="1:4">
      <c r="A638" s="103">
        <v>48201423302</v>
      </c>
      <c r="B638" t="s">
        <v>42</v>
      </c>
      <c r="C638">
        <v>13.6</v>
      </c>
      <c r="D638">
        <v>43314</v>
      </c>
    </row>
    <row r="639" spans="1:4">
      <c r="A639" s="103">
        <v>48201423401</v>
      </c>
      <c r="B639" t="s">
        <v>42</v>
      </c>
      <c r="C639">
        <v>14.8</v>
      </c>
      <c r="D639">
        <v>55044</v>
      </c>
    </row>
    <row r="640" spans="1:4">
      <c r="A640" s="103">
        <v>48201423402</v>
      </c>
      <c r="B640" t="s">
        <v>42</v>
      </c>
      <c r="C640">
        <v>15.6</v>
      </c>
      <c r="D640">
        <v>56338</v>
      </c>
    </row>
    <row r="641" spans="1:4">
      <c r="A641" s="103">
        <v>48201423500</v>
      </c>
      <c r="B641" t="s">
        <v>42</v>
      </c>
      <c r="C641">
        <v>15.5</v>
      </c>
      <c r="D641">
        <v>79722</v>
      </c>
    </row>
    <row r="642" spans="1:4">
      <c r="A642" s="103">
        <v>48201423600</v>
      </c>
      <c r="B642" t="s">
        <v>42</v>
      </c>
      <c r="C642">
        <v>11.8</v>
      </c>
      <c r="D642">
        <v>53589</v>
      </c>
    </row>
    <row r="643" spans="1:4">
      <c r="A643" s="103">
        <v>48201430100</v>
      </c>
      <c r="B643" t="s">
        <v>42</v>
      </c>
      <c r="C643">
        <v>10.9</v>
      </c>
      <c r="D643">
        <v>83708</v>
      </c>
    </row>
    <row r="644" spans="1:4">
      <c r="A644" s="103">
        <v>48201430200</v>
      </c>
      <c r="B644" t="s">
        <v>42</v>
      </c>
      <c r="C644">
        <v>6.7</v>
      </c>
      <c r="D644">
        <v>72500</v>
      </c>
    </row>
    <row r="645" spans="1:4">
      <c r="A645" s="103">
        <v>48201430300</v>
      </c>
      <c r="B645" t="s">
        <v>42</v>
      </c>
      <c r="C645">
        <v>0.5</v>
      </c>
      <c r="D645">
        <v>250000</v>
      </c>
    </row>
    <row r="646" spans="1:4">
      <c r="A646" s="103">
        <v>48201430400</v>
      </c>
      <c r="B646" t="s">
        <v>42</v>
      </c>
      <c r="C646">
        <v>4.3</v>
      </c>
      <c r="D646">
        <v>250000</v>
      </c>
    </row>
    <row r="647" spans="1:4">
      <c r="A647" s="103">
        <v>48201430500</v>
      </c>
      <c r="B647" t="s">
        <v>42</v>
      </c>
      <c r="C647">
        <v>8.6</v>
      </c>
      <c r="D647">
        <v>106477</v>
      </c>
    </row>
    <row r="648" spans="1:4">
      <c r="A648" s="103">
        <v>48201430600</v>
      </c>
      <c r="B648" t="s">
        <v>42</v>
      </c>
      <c r="C648">
        <v>2.6</v>
      </c>
      <c r="D648">
        <v>250000</v>
      </c>
    </row>
    <row r="649" spans="1:4">
      <c r="A649" s="103">
        <v>48201430700</v>
      </c>
      <c r="B649" t="s">
        <v>42</v>
      </c>
      <c r="C649">
        <v>11.3</v>
      </c>
      <c r="D649">
        <v>72917</v>
      </c>
    </row>
    <row r="650" spans="1:4">
      <c r="A650" s="103">
        <v>48201430800</v>
      </c>
      <c r="B650" t="s">
        <v>42</v>
      </c>
      <c r="C650">
        <v>4</v>
      </c>
      <c r="D650">
        <v>120436</v>
      </c>
    </row>
    <row r="651" spans="1:4">
      <c r="A651" s="103">
        <v>48201430900</v>
      </c>
      <c r="B651" t="s">
        <v>42</v>
      </c>
      <c r="C651">
        <v>7</v>
      </c>
      <c r="D651">
        <v>90787</v>
      </c>
    </row>
    <row r="652" spans="1:4">
      <c r="A652" s="103">
        <v>48201431000</v>
      </c>
      <c r="B652" t="s">
        <v>42</v>
      </c>
      <c r="C652">
        <v>3.5</v>
      </c>
      <c r="D652">
        <v>88224</v>
      </c>
    </row>
    <row r="653" spans="1:4">
      <c r="A653" s="103">
        <v>48201431101</v>
      </c>
      <c r="B653" t="s">
        <v>42</v>
      </c>
      <c r="C653">
        <v>14</v>
      </c>
      <c r="D653">
        <v>52540</v>
      </c>
    </row>
    <row r="654" spans="1:4">
      <c r="A654" s="103">
        <v>48201431102</v>
      </c>
      <c r="B654" t="s">
        <v>42</v>
      </c>
      <c r="C654">
        <v>33.700000000000003</v>
      </c>
      <c r="D654">
        <v>42874</v>
      </c>
    </row>
    <row r="655" spans="1:4">
      <c r="A655" s="103">
        <v>48201431201</v>
      </c>
      <c r="B655" t="s">
        <v>42</v>
      </c>
      <c r="C655">
        <v>19.899999999999999</v>
      </c>
      <c r="D655">
        <v>42953</v>
      </c>
    </row>
    <row r="656" spans="1:4">
      <c r="A656" s="103">
        <v>48201431202</v>
      </c>
      <c r="B656" t="s">
        <v>42</v>
      </c>
      <c r="C656">
        <v>21</v>
      </c>
      <c r="D656">
        <v>57129</v>
      </c>
    </row>
    <row r="657" spans="1:4">
      <c r="A657" s="103">
        <v>48201431301</v>
      </c>
      <c r="B657" t="s">
        <v>42</v>
      </c>
      <c r="C657">
        <v>8.1</v>
      </c>
      <c r="D657">
        <v>53769</v>
      </c>
    </row>
    <row r="658" spans="1:4">
      <c r="A658" s="103">
        <v>48201431302</v>
      </c>
      <c r="B658" t="s">
        <v>42</v>
      </c>
      <c r="C658">
        <v>1.3</v>
      </c>
      <c r="D658">
        <v>105495</v>
      </c>
    </row>
    <row r="659" spans="1:4">
      <c r="A659" s="103">
        <v>48201431401</v>
      </c>
      <c r="B659" t="s">
        <v>42</v>
      </c>
      <c r="C659">
        <v>15.9</v>
      </c>
      <c r="D659">
        <v>61573</v>
      </c>
    </row>
    <row r="660" spans="1:4">
      <c r="A660" s="103">
        <v>48201431402</v>
      </c>
      <c r="B660" t="s">
        <v>42</v>
      </c>
      <c r="C660">
        <v>8</v>
      </c>
      <c r="D660">
        <v>86133</v>
      </c>
    </row>
    <row r="661" spans="1:4">
      <c r="A661" s="103">
        <v>48201431501</v>
      </c>
      <c r="B661" t="s">
        <v>42</v>
      </c>
      <c r="C661">
        <v>3.1</v>
      </c>
      <c r="D661">
        <v>70599</v>
      </c>
    </row>
    <row r="662" spans="1:4">
      <c r="A662" s="103">
        <v>48201431502</v>
      </c>
      <c r="B662" t="s">
        <v>42</v>
      </c>
      <c r="C662">
        <v>6.4</v>
      </c>
      <c r="D662">
        <v>141083</v>
      </c>
    </row>
    <row r="663" spans="1:4">
      <c r="A663" s="103">
        <v>48201431600</v>
      </c>
      <c r="B663" t="s">
        <v>42</v>
      </c>
      <c r="C663">
        <v>1.7</v>
      </c>
      <c r="D663">
        <v>126429</v>
      </c>
    </row>
    <row r="664" spans="1:4">
      <c r="A664" s="103">
        <v>48201431700</v>
      </c>
      <c r="B664" t="s">
        <v>42</v>
      </c>
      <c r="C664">
        <v>7.5</v>
      </c>
      <c r="D664">
        <v>188571</v>
      </c>
    </row>
    <row r="665" spans="1:4">
      <c r="A665" s="103">
        <v>48201431801</v>
      </c>
      <c r="B665" t="s">
        <v>42</v>
      </c>
      <c r="C665">
        <v>0.9</v>
      </c>
      <c r="D665">
        <v>106250</v>
      </c>
    </row>
    <row r="666" spans="1:4">
      <c r="A666" s="103">
        <v>48201431802</v>
      </c>
      <c r="B666" t="s">
        <v>42</v>
      </c>
      <c r="C666">
        <v>7.8</v>
      </c>
      <c r="D666">
        <v>107138</v>
      </c>
    </row>
    <row r="667" spans="1:4">
      <c r="A667" s="103">
        <v>48201431900</v>
      </c>
      <c r="B667" t="s">
        <v>42</v>
      </c>
      <c r="C667">
        <v>7</v>
      </c>
      <c r="D667">
        <v>88897</v>
      </c>
    </row>
    <row r="668" spans="1:4">
      <c r="A668" s="103">
        <v>48201432001</v>
      </c>
      <c r="B668" t="s">
        <v>42</v>
      </c>
      <c r="C668">
        <v>13.3</v>
      </c>
      <c r="D668">
        <v>55807</v>
      </c>
    </row>
    <row r="669" spans="1:4">
      <c r="A669" s="103">
        <v>48201432002</v>
      </c>
      <c r="B669" t="s">
        <v>42</v>
      </c>
      <c r="C669">
        <v>22.9</v>
      </c>
      <c r="D669">
        <v>34884</v>
      </c>
    </row>
    <row r="670" spans="1:4">
      <c r="A670" s="103">
        <v>48201432100</v>
      </c>
      <c r="B670" t="s">
        <v>42</v>
      </c>
      <c r="C670">
        <v>17.8</v>
      </c>
      <c r="D670">
        <v>40625</v>
      </c>
    </row>
    <row r="671" spans="1:4">
      <c r="A671" s="103">
        <v>48201432200</v>
      </c>
      <c r="B671" t="s">
        <v>42</v>
      </c>
      <c r="C671">
        <v>9.8000000000000007</v>
      </c>
      <c r="D671">
        <v>53337</v>
      </c>
    </row>
    <row r="672" spans="1:4">
      <c r="A672" s="103">
        <v>48201432300</v>
      </c>
      <c r="B672" t="s">
        <v>42</v>
      </c>
      <c r="C672">
        <v>25.9</v>
      </c>
      <c r="D672">
        <v>38804</v>
      </c>
    </row>
    <row r="673" spans="1:4">
      <c r="A673" s="103">
        <v>48201432400</v>
      </c>
      <c r="B673" t="s">
        <v>42</v>
      </c>
      <c r="C673">
        <v>25.4</v>
      </c>
      <c r="D673">
        <v>37718</v>
      </c>
    </row>
    <row r="674" spans="1:4">
      <c r="A674" s="103">
        <v>48201432500</v>
      </c>
      <c r="B674" t="s">
        <v>42</v>
      </c>
      <c r="C674">
        <v>40.1</v>
      </c>
      <c r="D674">
        <v>28813</v>
      </c>
    </row>
    <row r="675" spans="1:4">
      <c r="A675" s="103">
        <v>48201432600</v>
      </c>
      <c r="B675" t="s">
        <v>42</v>
      </c>
      <c r="C675">
        <v>15</v>
      </c>
      <c r="D675">
        <v>46355</v>
      </c>
    </row>
    <row r="676" spans="1:4">
      <c r="A676" s="103">
        <v>48201432701</v>
      </c>
      <c r="B676" t="s">
        <v>42</v>
      </c>
      <c r="C676">
        <v>60.8</v>
      </c>
      <c r="D676">
        <v>21449</v>
      </c>
    </row>
    <row r="677" spans="1:4">
      <c r="A677" s="103">
        <v>48201432702</v>
      </c>
      <c r="B677" t="s">
        <v>42</v>
      </c>
      <c r="C677">
        <v>12.2</v>
      </c>
      <c r="D677">
        <v>63478</v>
      </c>
    </row>
    <row r="678" spans="1:4">
      <c r="A678" s="103">
        <v>48201432801</v>
      </c>
      <c r="B678" t="s">
        <v>42</v>
      </c>
      <c r="C678">
        <v>36.5</v>
      </c>
      <c r="D678">
        <v>36309</v>
      </c>
    </row>
    <row r="679" spans="1:4">
      <c r="A679" s="103">
        <v>48201432802</v>
      </c>
      <c r="B679" t="s">
        <v>42</v>
      </c>
      <c r="C679">
        <v>41</v>
      </c>
      <c r="D679">
        <v>23623</v>
      </c>
    </row>
    <row r="680" spans="1:4">
      <c r="A680" s="103">
        <v>48201432901</v>
      </c>
      <c r="B680" t="s">
        <v>42</v>
      </c>
      <c r="C680">
        <v>35.9</v>
      </c>
      <c r="D680">
        <v>30764</v>
      </c>
    </row>
    <row r="681" spans="1:4">
      <c r="A681" s="103">
        <v>48201432902</v>
      </c>
      <c r="B681" t="s">
        <v>42</v>
      </c>
      <c r="C681">
        <v>27.8</v>
      </c>
      <c r="D681">
        <v>34121</v>
      </c>
    </row>
    <row r="682" spans="1:4">
      <c r="A682" s="103">
        <v>48201433001</v>
      </c>
      <c r="B682" t="s">
        <v>42</v>
      </c>
      <c r="C682">
        <v>36.799999999999997</v>
      </c>
      <c r="D682">
        <v>23709</v>
      </c>
    </row>
    <row r="683" spans="1:4">
      <c r="A683" s="103">
        <v>48201433002</v>
      </c>
      <c r="B683" t="s">
        <v>42</v>
      </c>
      <c r="C683">
        <v>28.3</v>
      </c>
      <c r="D683">
        <v>30257</v>
      </c>
    </row>
    <row r="684" spans="1:4">
      <c r="A684" s="103">
        <v>48201433003</v>
      </c>
      <c r="B684" t="s">
        <v>42</v>
      </c>
      <c r="C684">
        <v>44.8</v>
      </c>
      <c r="D684">
        <v>22432</v>
      </c>
    </row>
    <row r="685" spans="1:4">
      <c r="A685" s="103">
        <v>48201433100</v>
      </c>
      <c r="B685" t="s">
        <v>42</v>
      </c>
      <c r="C685">
        <v>31.8</v>
      </c>
      <c r="D685">
        <v>31766</v>
      </c>
    </row>
    <row r="686" spans="1:4">
      <c r="A686" s="103">
        <v>48201433201</v>
      </c>
      <c r="B686" t="s">
        <v>42</v>
      </c>
      <c r="C686">
        <v>28.3</v>
      </c>
      <c r="D686">
        <v>34299</v>
      </c>
    </row>
    <row r="687" spans="1:4">
      <c r="A687" s="103">
        <v>48201433202</v>
      </c>
      <c r="B687" t="s">
        <v>42</v>
      </c>
      <c r="C687">
        <v>22.9</v>
      </c>
      <c r="D687">
        <v>46921</v>
      </c>
    </row>
    <row r="688" spans="1:4">
      <c r="A688" s="103">
        <v>48201433300</v>
      </c>
      <c r="B688" t="s">
        <v>42</v>
      </c>
      <c r="C688">
        <v>18.100000000000001</v>
      </c>
      <c r="D688">
        <v>58864</v>
      </c>
    </row>
    <row r="689" spans="1:4">
      <c r="A689" s="103">
        <v>48201433400</v>
      </c>
      <c r="B689" t="s">
        <v>42</v>
      </c>
      <c r="C689">
        <v>32.9</v>
      </c>
      <c r="D689">
        <v>32083</v>
      </c>
    </row>
    <row r="690" spans="1:4">
      <c r="A690" s="103">
        <v>48201433501</v>
      </c>
      <c r="B690" t="s">
        <v>42</v>
      </c>
      <c r="C690">
        <v>41.8</v>
      </c>
      <c r="D690">
        <v>27625</v>
      </c>
    </row>
    <row r="691" spans="1:4">
      <c r="A691" s="103">
        <v>48201433502</v>
      </c>
      <c r="B691" t="s">
        <v>42</v>
      </c>
      <c r="C691">
        <v>48.6</v>
      </c>
      <c r="D691">
        <v>24226</v>
      </c>
    </row>
    <row r="692" spans="1:4">
      <c r="A692" s="103">
        <v>48201433600</v>
      </c>
      <c r="B692" t="s">
        <v>42</v>
      </c>
      <c r="C692">
        <v>29.7</v>
      </c>
      <c r="D692">
        <v>34572</v>
      </c>
    </row>
    <row r="693" spans="1:4">
      <c r="A693" s="103">
        <v>48201440100</v>
      </c>
      <c r="B693" t="s">
        <v>42</v>
      </c>
      <c r="C693">
        <v>19.2</v>
      </c>
      <c r="D693">
        <v>54663</v>
      </c>
    </row>
    <row r="694" spans="1:4">
      <c r="A694" s="103">
        <v>48201450100</v>
      </c>
      <c r="B694" t="s">
        <v>42</v>
      </c>
      <c r="C694">
        <v>5.9</v>
      </c>
      <c r="D694">
        <v>125125</v>
      </c>
    </row>
    <row r="695" spans="1:4">
      <c r="A695" s="103">
        <v>48201450200</v>
      </c>
      <c r="B695" t="s">
        <v>42</v>
      </c>
      <c r="C695">
        <v>1.3</v>
      </c>
      <c r="D695">
        <v>138500</v>
      </c>
    </row>
    <row r="696" spans="1:4">
      <c r="A696" s="103">
        <v>48201450300</v>
      </c>
      <c r="B696" t="s">
        <v>42</v>
      </c>
      <c r="C696">
        <v>21.8</v>
      </c>
      <c r="D696">
        <v>75482</v>
      </c>
    </row>
    <row r="697" spans="1:4">
      <c r="A697" s="103">
        <v>48201450400</v>
      </c>
      <c r="B697" t="s">
        <v>42</v>
      </c>
      <c r="C697">
        <v>25.8</v>
      </c>
      <c r="D697">
        <v>64635</v>
      </c>
    </row>
    <row r="698" spans="1:4">
      <c r="A698" s="103">
        <v>48201450500</v>
      </c>
      <c r="B698" t="s">
        <v>42</v>
      </c>
      <c r="C698">
        <v>2</v>
      </c>
      <c r="D698">
        <v>164773</v>
      </c>
    </row>
    <row r="699" spans="1:4">
      <c r="A699" s="103">
        <v>48201450600</v>
      </c>
      <c r="B699" t="s">
        <v>42</v>
      </c>
      <c r="C699">
        <v>5.4</v>
      </c>
      <c r="D699">
        <v>118906</v>
      </c>
    </row>
    <row r="700" spans="1:4">
      <c r="A700" s="103">
        <v>48201450700</v>
      </c>
      <c r="B700" t="s">
        <v>42</v>
      </c>
      <c r="C700">
        <v>2.5</v>
      </c>
      <c r="D700">
        <v>205391</v>
      </c>
    </row>
    <row r="701" spans="1:4">
      <c r="A701" s="103">
        <v>48201450801</v>
      </c>
      <c r="B701" t="s">
        <v>42</v>
      </c>
      <c r="C701">
        <v>10.6</v>
      </c>
      <c r="D701">
        <v>58939</v>
      </c>
    </row>
    <row r="702" spans="1:4">
      <c r="A702" s="103">
        <v>48201450802</v>
      </c>
      <c r="B702" t="s">
        <v>42</v>
      </c>
      <c r="C702">
        <v>22.6</v>
      </c>
      <c r="D702">
        <v>51531</v>
      </c>
    </row>
    <row r="703" spans="1:4">
      <c r="A703" s="103">
        <v>48201450900</v>
      </c>
      <c r="B703" t="s">
        <v>42</v>
      </c>
      <c r="C703">
        <v>10.5</v>
      </c>
      <c r="D703">
        <v>90976</v>
      </c>
    </row>
    <row r="704" spans="1:4">
      <c r="A704" s="103">
        <v>48201451001</v>
      </c>
      <c r="B704" t="s">
        <v>42</v>
      </c>
      <c r="C704">
        <v>29.7</v>
      </c>
      <c r="D704">
        <v>36047</v>
      </c>
    </row>
    <row r="705" spans="1:4">
      <c r="A705" s="103">
        <v>48201451002</v>
      </c>
      <c r="B705" t="s">
        <v>42</v>
      </c>
      <c r="C705">
        <v>25.7</v>
      </c>
      <c r="D705">
        <v>46067</v>
      </c>
    </row>
    <row r="706" spans="1:4">
      <c r="A706" s="103">
        <v>48201451100</v>
      </c>
      <c r="B706" t="s">
        <v>42</v>
      </c>
      <c r="C706">
        <v>21.4</v>
      </c>
      <c r="D706">
        <v>83102</v>
      </c>
    </row>
    <row r="707" spans="1:4">
      <c r="A707" s="103">
        <v>48201451200</v>
      </c>
      <c r="B707" t="s">
        <v>42</v>
      </c>
      <c r="C707">
        <v>0.4</v>
      </c>
      <c r="D707">
        <v>139489</v>
      </c>
    </row>
    <row r="708" spans="1:4">
      <c r="A708" s="103">
        <v>48201451300</v>
      </c>
      <c r="B708" t="s">
        <v>42</v>
      </c>
      <c r="C708">
        <v>5.8</v>
      </c>
      <c r="D708">
        <v>86540</v>
      </c>
    </row>
    <row r="709" spans="1:4">
      <c r="A709" s="103">
        <v>48201451401</v>
      </c>
      <c r="B709" t="s">
        <v>42</v>
      </c>
      <c r="C709">
        <v>14.1</v>
      </c>
      <c r="D709">
        <v>44471</v>
      </c>
    </row>
    <row r="710" spans="1:4">
      <c r="A710" s="103">
        <v>48201451402</v>
      </c>
      <c r="B710" t="s">
        <v>42</v>
      </c>
      <c r="C710">
        <v>8.4</v>
      </c>
      <c r="D710">
        <v>52876</v>
      </c>
    </row>
    <row r="711" spans="1:4">
      <c r="A711" s="103">
        <v>48201451403</v>
      </c>
      <c r="B711" t="s">
        <v>42</v>
      </c>
      <c r="C711">
        <v>10.3</v>
      </c>
      <c r="D711">
        <v>56769</v>
      </c>
    </row>
    <row r="712" spans="1:4">
      <c r="A712" s="103">
        <v>48201451500</v>
      </c>
      <c r="B712" t="s">
        <v>42</v>
      </c>
      <c r="C712">
        <v>12.5</v>
      </c>
      <c r="D712">
        <v>65808</v>
      </c>
    </row>
    <row r="713" spans="1:4">
      <c r="A713" s="103">
        <v>48201451601</v>
      </c>
      <c r="B713" t="s">
        <v>42</v>
      </c>
      <c r="C713">
        <v>7.3</v>
      </c>
      <c r="D713">
        <v>87197</v>
      </c>
    </row>
    <row r="714" spans="1:4">
      <c r="A714" s="103">
        <v>48201451602</v>
      </c>
      <c r="B714" t="s">
        <v>42</v>
      </c>
      <c r="C714">
        <v>5.3</v>
      </c>
      <c r="D714">
        <v>95274</v>
      </c>
    </row>
    <row r="715" spans="1:4">
      <c r="A715" s="103">
        <v>48201451700</v>
      </c>
      <c r="B715" t="s">
        <v>42</v>
      </c>
      <c r="C715">
        <v>18.899999999999999</v>
      </c>
      <c r="D715">
        <v>55965</v>
      </c>
    </row>
    <row r="716" spans="1:4">
      <c r="A716" s="103">
        <v>48201451800</v>
      </c>
      <c r="B716" t="s">
        <v>42</v>
      </c>
      <c r="C716">
        <v>14.3</v>
      </c>
      <c r="D716">
        <v>58089</v>
      </c>
    </row>
    <row r="717" spans="1:4">
      <c r="A717" s="103">
        <v>48201451901</v>
      </c>
      <c r="B717" t="s">
        <v>42</v>
      </c>
      <c r="C717">
        <v>15.1</v>
      </c>
      <c r="D717">
        <v>36774</v>
      </c>
    </row>
    <row r="718" spans="1:4">
      <c r="A718" s="103">
        <v>48201451902</v>
      </c>
      <c r="B718" t="s">
        <v>42</v>
      </c>
      <c r="C718">
        <v>10.5</v>
      </c>
      <c r="D718">
        <v>98750</v>
      </c>
    </row>
    <row r="719" spans="1:4">
      <c r="A719" s="103">
        <v>48201452000</v>
      </c>
      <c r="B719" t="s">
        <v>42</v>
      </c>
      <c r="C719">
        <v>17.100000000000001</v>
      </c>
      <c r="D719">
        <v>55203</v>
      </c>
    </row>
    <row r="720" spans="1:4">
      <c r="A720" s="103">
        <v>48201452100</v>
      </c>
      <c r="B720" t="s">
        <v>42</v>
      </c>
      <c r="C720">
        <v>14.8</v>
      </c>
      <c r="D720">
        <v>52185</v>
      </c>
    </row>
    <row r="721" spans="1:4">
      <c r="A721" s="103">
        <v>48201452201</v>
      </c>
      <c r="B721" t="s">
        <v>42</v>
      </c>
      <c r="C721">
        <v>13.2</v>
      </c>
      <c r="D721">
        <v>37422</v>
      </c>
    </row>
    <row r="722" spans="1:4">
      <c r="A722" s="103">
        <v>48201452202</v>
      </c>
      <c r="B722" t="s">
        <v>42</v>
      </c>
      <c r="C722">
        <v>24</v>
      </c>
      <c r="D722">
        <v>42230</v>
      </c>
    </row>
    <row r="723" spans="1:4">
      <c r="A723" s="103">
        <v>48201452300</v>
      </c>
      <c r="B723" t="s">
        <v>42</v>
      </c>
      <c r="C723">
        <v>16.2</v>
      </c>
      <c r="D723">
        <v>36688</v>
      </c>
    </row>
    <row r="724" spans="1:4">
      <c r="A724" s="103">
        <v>48201452400</v>
      </c>
      <c r="B724" t="s">
        <v>42</v>
      </c>
      <c r="C724">
        <v>21.2</v>
      </c>
      <c r="D724">
        <v>43214</v>
      </c>
    </row>
    <row r="725" spans="1:4">
      <c r="A725" s="103">
        <v>48201452500</v>
      </c>
      <c r="B725" t="s">
        <v>42</v>
      </c>
      <c r="C725">
        <v>23.5</v>
      </c>
      <c r="D725">
        <v>32938</v>
      </c>
    </row>
    <row r="726" spans="1:4">
      <c r="A726" s="103">
        <v>48201452600</v>
      </c>
      <c r="B726" t="s">
        <v>42</v>
      </c>
      <c r="C726">
        <v>32</v>
      </c>
      <c r="D726">
        <v>37337</v>
      </c>
    </row>
    <row r="727" spans="1:4">
      <c r="A727" s="103">
        <v>48201452700</v>
      </c>
      <c r="B727" t="s">
        <v>42</v>
      </c>
      <c r="C727">
        <v>14.5</v>
      </c>
      <c r="D727">
        <v>39612</v>
      </c>
    </row>
    <row r="728" spans="1:4">
      <c r="A728" s="103">
        <v>48201452801</v>
      </c>
      <c r="B728" t="s">
        <v>42</v>
      </c>
      <c r="C728">
        <v>15.1</v>
      </c>
      <c r="D728">
        <v>49719</v>
      </c>
    </row>
    <row r="729" spans="1:4">
      <c r="A729" s="103">
        <v>48201452802</v>
      </c>
      <c r="B729" t="s">
        <v>42</v>
      </c>
      <c r="C729">
        <v>26</v>
      </c>
      <c r="D729">
        <v>39020</v>
      </c>
    </row>
    <row r="730" spans="1:4">
      <c r="A730" s="103">
        <v>48201452900</v>
      </c>
      <c r="B730" t="s">
        <v>42</v>
      </c>
      <c r="C730">
        <v>27.9</v>
      </c>
      <c r="D730">
        <v>49980</v>
      </c>
    </row>
    <row r="731" spans="1:4">
      <c r="A731" s="103">
        <v>48201453000</v>
      </c>
      <c r="B731" t="s">
        <v>42</v>
      </c>
      <c r="C731">
        <v>24.7</v>
      </c>
      <c r="D731">
        <v>51218</v>
      </c>
    </row>
    <row r="732" spans="1:4">
      <c r="A732" s="103">
        <v>48201453100</v>
      </c>
      <c r="B732" t="s">
        <v>42</v>
      </c>
      <c r="C732">
        <v>28.3</v>
      </c>
      <c r="D732">
        <v>35066</v>
      </c>
    </row>
    <row r="733" spans="1:4">
      <c r="A733" s="103">
        <v>48201453200</v>
      </c>
      <c r="B733" t="s">
        <v>42</v>
      </c>
      <c r="C733">
        <v>28.5</v>
      </c>
      <c r="D733">
        <v>37059</v>
      </c>
    </row>
    <row r="734" spans="1:4">
      <c r="A734" s="103">
        <v>48201453300</v>
      </c>
      <c r="B734" t="s">
        <v>42</v>
      </c>
      <c r="C734">
        <v>52.6</v>
      </c>
      <c r="D734">
        <v>24886</v>
      </c>
    </row>
    <row r="735" spans="1:4">
      <c r="A735" s="103">
        <v>48201453401</v>
      </c>
      <c r="B735" t="s">
        <v>42</v>
      </c>
      <c r="C735">
        <v>15.9</v>
      </c>
      <c r="D735">
        <v>43286</v>
      </c>
    </row>
    <row r="736" spans="1:4">
      <c r="A736" s="103">
        <v>48201453402</v>
      </c>
      <c r="B736" t="s">
        <v>42</v>
      </c>
      <c r="C736">
        <v>20.399999999999999</v>
      </c>
      <c r="D736">
        <v>46289</v>
      </c>
    </row>
    <row r="737" spans="1:4">
      <c r="A737" s="103">
        <v>48201453403</v>
      </c>
      <c r="B737" t="s">
        <v>42</v>
      </c>
      <c r="C737">
        <v>36.5</v>
      </c>
      <c r="D737">
        <v>31250</v>
      </c>
    </row>
    <row r="738" spans="1:4">
      <c r="A738" s="103">
        <v>48201453501</v>
      </c>
      <c r="B738" t="s">
        <v>42</v>
      </c>
      <c r="C738">
        <v>16.5</v>
      </c>
      <c r="D738">
        <v>46446</v>
      </c>
    </row>
    <row r="739" spans="1:4">
      <c r="A739" s="103">
        <v>48201453502</v>
      </c>
      <c r="B739" t="s">
        <v>42</v>
      </c>
      <c r="C739">
        <v>16</v>
      </c>
      <c r="D739">
        <v>44821</v>
      </c>
    </row>
    <row r="740" spans="1:4">
      <c r="A740" s="103">
        <v>48201453601</v>
      </c>
      <c r="B740" t="s">
        <v>42</v>
      </c>
      <c r="C740">
        <v>25.5</v>
      </c>
      <c r="D740">
        <v>35750</v>
      </c>
    </row>
    <row r="741" spans="1:4">
      <c r="A741" s="103">
        <v>48201453602</v>
      </c>
      <c r="B741" t="s">
        <v>42</v>
      </c>
      <c r="C741">
        <v>24.1</v>
      </c>
      <c r="D741">
        <v>33014</v>
      </c>
    </row>
    <row r="742" spans="1:4">
      <c r="A742" s="103">
        <v>48201453700</v>
      </c>
      <c r="B742" t="s">
        <v>42</v>
      </c>
      <c r="C742">
        <v>12.2</v>
      </c>
      <c r="D742">
        <v>48768</v>
      </c>
    </row>
    <row r="743" spans="1:4">
      <c r="A743" s="103">
        <v>48201453800</v>
      </c>
      <c r="B743" t="s">
        <v>42</v>
      </c>
      <c r="C743">
        <v>20.6</v>
      </c>
      <c r="D743">
        <v>54184</v>
      </c>
    </row>
    <row r="744" spans="1:4">
      <c r="A744" s="103">
        <v>48201453900</v>
      </c>
      <c r="B744" t="s">
        <v>42</v>
      </c>
      <c r="C744">
        <v>11.4</v>
      </c>
      <c r="D744">
        <v>49231</v>
      </c>
    </row>
    <row r="745" spans="1:4">
      <c r="A745" s="103">
        <v>48201454000</v>
      </c>
      <c r="B745" t="s">
        <v>42</v>
      </c>
      <c r="C745">
        <v>12.7</v>
      </c>
      <c r="D745">
        <v>75625</v>
      </c>
    </row>
    <row r="746" spans="1:4">
      <c r="A746" s="103">
        <v>48201454100</v>
      </c>
      <c r="B746" t="s">
        <v>42</v>
      </c>
      <c r="C746">
        <v>1.6</v>
      </c>
      <c r="D746">
        <v>62873</v>
      </c>
    </row>
    <row r="747" spans="1:4">
      <c r="A747" s="103">
        <v>48201454200</v>
      </c>
      <c r="B747" t="s">
        <v>42</v>
      </c>
      <c r="C747">
        <v>7.4</v>
      </c>
      <c r="D747">
        <v>69423</v>
      </c>
    </row>
    <row r="748" spans="1:4">
      <c r="A748" s="103">
        <v>48201454301</v>
      </c>
      <c r="B748" t="s">
        <v>42</v>
      </c>
      <c r="C748">
        <v>12.7</v>
      </c>
      <c r="D748">
        <v>53356</v>
      </c>
    </row>
    <row r="749" spans="1:4">
      <c r="A749" s="103">
        <v>48201454302</v>
      </c>
      <c r="B749" t="s">
        <v>42</v>
      </c>
      <c r="C749">
        <v>8.5</v>
      </c>
      <c r="D749">
        <v>51979</v>
      </c>
    </row>
    <row r="750" spans="1:4">
      <c r="A750" s="103">
        <v>48201454400</v>
      </c>
      <c r="B750" t="s">
        <v>42</v>
      </c>
      <c r="C750">
        <v>2.9</v>
      </c>
      <c r="D750">
        <v>52625</v>
      </c>
    </row>
    <row r="751" spans="1:4">
      <c r="A751" s="103">
        <v>48201454501</v>
      </c>
      <c r="B751" t="s">
        <v>42</v>
      </c>
      <c r="C751">
        <v>4.7</v>
      </c>
      <c r="D751">
        <v>183194</v>
      </c>
    </row>
    <row r="752" spans="1:4">
      <c r="A752" s="103">
        <v>48201454502</v>
      </c>
      <c r="B752" t="s">
        <v>42</v>
      </c>
      <c r="C752">
        <v>4.5999999999999996</v>
      </c>
      <c r="D752">
        <v>190882</v>
      </c>
    </row>
    <row r="753" spans="1:4">
      <c r="A753" s="103">
        <v>48201454600</v>
      </c>
      <c r="B753" t="s">
        <v>42</v>
      </c>
      <c r="C753">
        <v>3.6</v>
      </c>
      <c r="D753">
        <v>66696</v>
      </c>
    </row>
    <row r="754" spans="1:4">
      <c r="A754" s="103">
        <v>48201454700</v>
      </c>
      <c r="B754" t="s">
        <v>42</v>
      </c>
      <c r="C754">
        <v>6.8</v>
      </c>
      <c r="D754">
        <v>122178</v>
      </c>
    </row>
    <row r="755" spans="1:4">
      <c r="A755" s="103">
        <v>48201454800</v>
      </c>
      <c r="B755" t="s">
        <v>42</v>
      </c>
      <c r="C755">
        <v>9.6999999999999993</v>
      </c>
      <c r="D755">
        <v>58638</v>
      </c>
    </row>
    <row r="756" spans="1:4">
      <c r="A756" s="103">
        <v>48201454900</v>
      </c>
      <c r="B756" t="s">
        <v>42</v>
      </c>
      <c r="C756">
        <v>3.1</v>
      </c>
      <c r="D756">
        <v>105621</v>
      </c>
    </row>
    <row r="757" spans="1:4">
      <c r="A757" s="103">
        <v>48201455000</v>
      </c>
      <c r="B757" t="s">
        <v>42</v>
      </c>
      <c r="C757">
        <v>4.4000000000000004</v>
      </c>
      <c r="D757">
        <v>117865</v>
      </c>
    </row>
    <row r="758" spans="1:4">
      <c r="A758" s="103">
        <v>48201455101</v>
      </c>
      <c r="B758" t="s">
        <v>42</v>
      </c>
      <c r="C758">
        <v>5</v>
      </c>
      <c r="D758">
        <v>72347</v>
      </c>
    </row>
    <row r="759" spans="1:4">
      <c r="A759" s="103">
        <v>48201455102</v>
      </c>
      <c r="B759" t="s">
        <v>42</v>
      </c>
      <c r="C759">
        <v>3.6</v>
      </c>
      <c r="D759">
        <v>117159</v>
      </c>
    </row>
    <row r="760" spans="1:4">
      <c r="A760" s="103">
        <v>48201455200</v>
      </c>
      <c r="B760" t="s">
        <v>42</v>
      </c>
      <c r="C760">
        <v>3.3</v>
      </c>
      <c r="D760">
        <v>78897</v>
      </c>
    </row>
    <row r="761" spans="1:4">
      <c r="A761" s="103">
        <v>48201455300</v>
      </c>
      <c r="B761" t="s">
        <v>42</v>
      </c>
      <c r="C761">
        <v>4.7</v>
      </c>
      <c r="D761">
        <v>66429</v>
      </c>
    </row>
    <row r="762" spans="1:4">
      <c r="A762" s="103">
        <v>48201510100</v>
      </c>
      <c r="B762" t="s">
        <v>42</v>
      </c>
      <c r="C762">
        <v>3.1</v>
      </c>
      <c r="D762">
        <v>128417</v>
      </c>
    </row>
    <row r="763" spans="1:4">
      <c r="A763" s="103">
        <v>48201510200</v>
      </c>
      <c r="B763" t="s">
        <v>42</v>
      </c>
      <c r="C763">
        <v>10.8</v>
      </c>
      <c r="D763">
        <v>99453</v>
      </c>
    </row>
    <row r="764" spans="1:4">
      <c r="A764" s="103">
        <v>48201510300</v>
      </c>
      <c r="B764" t="s">
        <v>42</v>
      </c>
      <c r="C764">
        <v>3.7</v>
      </c>
      <c r="D764">
        <v>110104</v>
      </c>
    </row>
    <row r="765" spans="1:4">
      <c r="A765" s="103">
        <v>48201510400</v>
      </c>
      <c r="B765" t="s">
        <v>42</v>
      </c>
      <c r="C765">
        <v>5.5</v>
      </c>
      <c r="D765">
        <v>91771</v>
      </c>
    </row>
    <row r="766" spans="1:4">
      <c r="A766" s="103">
        <v>48201510500</v>
      </c>
      <c r="B766" t="s">
        <v>42</v>
      </c>
      <c r="C766">
        <v>1.9</v>
      </c>
      <c r="D766">
        <v>121048</v>
      </c>
    </row>
    <row r="767" spans="1:4">
      <c r="A767" s="103">
        <v>48201510600</v>
      </c>
      <c r="B767" t="s">
        <v>42</v>
      </c>
      <c r="C767">
        <v>3.6</v>
      </c>
      <c r="D767">
        <v>121592</v>
      </c>
    </row>
    <row r="768" spans="1:4">
      <c r="A768" s="103">
        <v>48201510700</v>
      </c>
      <c r="B768" t="s">
        <v>42</v>
      </c>
      <c r="C768">
        <v>4.5</v>
      </c>
      <c r="D768">
        <v>125275</v>
      </c>
    </row>
    <row r="769" spans="1:4">
      <c r="A769" s="103">
        <v>48201510800</v>
      </c>
      <c r="B769" t="s">
        <v>42</v>
      </c>
      <c r="C769">
        <v>3.9</v>
      </c>
      <c r="D769">
        <v>149693</v>
      </c>
    </row>
    <row r="770" spans="1:4">
      <c r="A770" s="103">
        <v>48201510900</v>
      </c>
      <c r="B770" t="s">
        <v>42</v>
      </c>
      <c r="C770">
        <v>3.5</v>
      </c>
      <c r="D770">
        <v>125863</v>
      </c>
    </row>
    <row r="771" spans="1:4">
      <c r="A771" s="103">
        <v>48201511001</v>
      </c>
      <c r="B771" t="s">
        <v>42</v>
      </c>
      <c r="C771">
        <v>7.8</v>
      </c>
      <c r="D771">
        <v>68512</v>
      </c>
    </row>
    <row r="772" spans="1:4">
      <c r="A772" s="103">
        <v>48201511002</v>
      </c>
      <c r="B772" t="s">
        <v>42</v>
      </c>
      <c r="C772">
        <v>5.0999999999999996</v>
      </c>
      <c r="D772">
        <v>76509</v>
      </c>
    </row>
    <row r="773" spans="1:4">
      <c r="A773" s="103">
        <v>48201511100</v>
      </c>
      <c r="B773" t="s">
        <v>42</v>
      </c>
      <c r="C773">
        <v>5.5</v>
      </c>
      <c r="D773">
        <v>112969</v>
      </c>
    </row>
    <row r="774" spans="1:4">
      <c r="A774" s="103">
        <v>48201511200</v>
      </c>
      <c r="B774" t="s">
        <v>42</v>
      </c>
      <c r="C774">
        <v>3.6</v>
      </c>
      <c r="D774">
        <v>136515</v>
      </c>
    </row>
    <row r="775" spans="1:4">
      <c r="A775" s="103">
        <v>48201511301</v>
      </c>
      <c r="B775" t="s">
        <v>42</v>
      </c>
      <c r="C775">
        <v>7</v>
      </c>
      <c r="D775">
        <v>116103</v>
      </c>
    </row>
    <row r="776" spans="1:4">
      <c r="A776" s="103">
        <v>48201511302</v>
      </c>
      <c r="B776" t="s">
        <v>42</v>
      </c>
      <c r="C776">
        <v>11</v>
      </c>
      <c r="D776">
        <v>93182</v>
      </c>
    </row>
    <row r="777" spans="1:4">
      <c r="A777" s="103">
        <v>48201511400</v>
      </c>
      <c r="B777" t="s">
        <v>42</v>
      </c>
      <c r="C777">
        <v>14.9</v>
      </c>
      <c r="D777">
        <v>117931</v>
      </c>
    </row>
    <row r="778" spans="1:4">
      <c r="A778" s="103">
        <v>48201511500</v>
      </c>
      <c r="B778" t="s">
        <v>42</v>
      </c>
      <c r="C778">
        <v>6.7</v>
      </c>
      <c r="D778">
        <v>120069</v>
      </c>
    </row>
    <row r="779" spans="1:4">
      <c r="A779" s="103">
        <v>48201511600</v>
      </c>
      <c r="B779" t="s">
        <v>42</v>
      </c>
      <c r="C779">
        <v>19.3</v>
      </c>
      <c r="D779">
        <v>54167</v>
      </c>
    </row>
    <row r="780" spans="1:4">
      <c r="A780" s="103">
        <v>48201520100</v>
      </c>
      <c r="B780" t="s">
        <v>42</v>
      </c>
      <c r="C780">
        <v>5.4</v>
      </c>
      <c r="D780">
        <v>116750</v>
      </c>
    </row>
    <row r="781" spans="1:4">
      <c r="A781" s="103">
        <v>48201520200</v>
      </c>
      <c r="B781" t="s">
        <v>42</v>
      </c>
      <c r="C781">
        <v>5.8</v>
      </c>
      <c r="D781">
        <v>85156</v>
      </c>
    </row>
    <row r="782" spans="1:4">
      <c r="A782" s="103">
        <v>48201520300</v>
      </c>
      <c r="B782" t="s">
        <v>42</v>
      </c>
      <c r="C782">
        <v>33.200000000000003</v>
      </c>
      <c r="D782">
        <v>41745</v>
      </c>
    </row>
    <row r="783" spans="1:4">
      <c r="A783" s="103">
        <v>48201520400</v>
      </c>
      <c r="B783" t="s">
        <v>42</v>
      </c>
      <c r="C783">
        <v>26.2</v>
      </c>
      <c r="D783">
        <v>29497</v>
      </c>
    </row>
    <row r="784" spans="1:4">
      <c r="A784" s="103">
        <v>48201520500</v>
      </c>
      <c r="B784" t="s">
        <v>42</v>
      </c>
      <c r="C784">
        <v>33.299999999999997</v>
      </c>
      <c r="D784">
        <v>40420</v>
      </c>
    </row>
    <row r="785" spans="1:4">
      <c r="A785" s="103">
        <v>48201520601</v>
      </c>
      <c r="B785" t="s">
        <v>42</v>
      </c>
      <c r="C785">
        <v>42.1</v>
      </c>
      <c r="D785">
        <v>35880</v>
      </c>
    </row>
    <row r="786" spans="1:4">
      <c r="A786" s="103">
        <v>48201520602</v>
      </c>
      <c r="B786" t="s">
        <v>42</v>
      </c>
      <c r="C786">
        <v>30.1</v>
      </c>
      <c r="D786">
        <v>38460</v>
      </c>
    </row>
    <row r="787" spans="1:4">
      <c r="A787" s="103">
        <v>48201520700</v>
      </c>
      <c r="B787" t="s">
        <v>42</v>
      </c>
      <c r="C787">
        <v>10.1</v>
      </c>
      <c r="D787">
        <v>101250</v>
      </c>
    </row>
    <row r="788" spans="1:4">
      <c r="A788" s="103">
        <v>48201521000</v>
      </c>
      <c r="B788" t="s">
        <v>42</v>
      </c>
      <c r="C788">
        <v>42.3</v>
      </c>
      <c r="D788">
        <v>37644</v>
      </c>
    </row>
    <row r="789" spans="1:4">
      <c r="A789" s="103">
        <v>48201521100</v>
      </c>
      <c r="B789" t="s">
        <v>42</v>
      </c>
      <c r="C789">
        <v>29.8</v>
      </c>
      <c r="D789">
        <v>38800</v>
      </c>
    </row>
    <row r="790" spans="1:4">
      <c r="A790" s="103">
        <v>48201521200</v>
      </c>
      <c r="B790" t="s">
        <v>42</v>
      </c>
      <c r="C790">
        <v>19.5</v>
      </c>
      <c r="D790">
        <v>33569</v>
      </c>
    </row>
    <row r="791" spans="1:4">
      <c r="A791" s="103">
        <v>48201521300</v>
      </c>
      <c r="B791" t="s">
        <v>42</v>
      </c>
      <c r="C791">
        <v>26.5</v>
      </c>
      <c r="D791">
        <v>41760</v>
      </c>
    </row>
    <row r="792" spans="1:4">
      <c r="A792" s="103">
        <v>48201521400</v>
      </c>
      <c r="B792" t="s">
        <v>42</v>
      </c>
      <c r="C792">
        <v>40.6</v>
      </c>
      <c r="D792">
        <v>32008</v>
      </c>
    </row>
    <row r="793" spans="1:4">
      <c r="A793" s="103">
        <v>48201521500</v>
      </c>
      <c r="B793" t="s">
        <v>42</v>
      </c>
      <c r="C793">
        <v>24</v>
      </c>
      <c r="D793">
        <v>64647</v>
      </c>
    </row>
    <row r="794" spans="1:4">
      <c r="A794" s="103">
        <v>48201521600</v>
      </c>
      <c r="B794" t="s">
        <v>42</v>
      </c>
      <c r="C794">
        <v>14.3</v>
      </c>
      <c r="D794">
        <v>48966</v>
      </c>
    </row>
    <row r="795" spans="1:4">
      <c r="A795" s="103">
        <v>48201521700</v>
      </c>
      <c r="B795" t="s">
        <v>42</v>
      </c>
      <c r="C795">
        <v>39.799999999999997</v>
      </c>
      <c r="D795">
        <v>28225</v>
      </c>
    </row>
    <row r="796" spans="1:4">
      <c r="A796" s="103">
        <v>48201521800</v>
      </c>
      <c r="B796" t="s">
        <v>42</v>
      </c>
      <c r="C796">
        <v>9.4</v>
      </c>
      <c r="D796">
        <v>56000</v>
      </c>
    </row>
    <row r="797" spans="1:4">
      <c r="A797" s="103">
        <v>48201521900</v>
      </c>
      <c r="B797" t="s">
        <v>42</v>
      </c>
      <c r="C797">
        <v>9.6</v>
      </c>
      <c r="D797">
        <v>80528</v>
      </c>
    </row>
    <row r="798" spans="1:4">
      <c r="A798" s="103">
        <v>48201522000</v>
      </c>
      <c r="B798" t="s">
        <v>42</v>
      </c>
      <c r="C798">
        <v>19.5</v>
      </c>
      <c r="D798">
        <v>50143</v>
      </c>
    </row>
    <row r="799" spans="1:4">
      <c r="A799" s="103">
        <v>48201522100</v>
      </c>
      <c r="B799" t="s">
        <v>42</v>
      </c>
      <c r="C799">
        <v>21.1</v>
      </c>
      <c r="D799">
        <v>51250</v>
      </c>
    </row>
    <row r="800" spans="1:4">
      <c r="A800" s="103">
        <v>48201522201</v>
      </c>
      <c r="B800" t="s">
        <v>42</v>
      </c>
      <c r="C800">
        <v>25.6</v>
      </c>
      <c r="D800">
        <v>48462</v>
      </c>
    </row>
    <row r="801" spans="1:4">
      <c r="A801" s="103">
        <v>48201522202</v>
      </c>
      <c r="B801" t="s">
        <v>42</v>
      </c>
      <c r="C801">
        <v>34.5</v>
      </c>
      <c r="D801">
        <v>43510</v>
      </c>
    </row>
    <row r="802" spans="1:4">
      <c r="A802" s="103">
        <v>48201522301</v>
      </c>
      <c r="B802" t="s">
        <v>42</v>
      </c>
      <c r="C802">
        <v>18.2</v>
      </c>
      <c r="D802">
        <v>44735</v>
      </c>
    </row>
    <row r="803" spans="1:4">
      <c r="A803" s="103">
        <v>48201522302</v>
      </c>
      <c r="B803" t="s">
        <v>42</v>
      </c>
      <c r="C803">
        <v>22.6</v>
      </c>
      <c r="D803">
        <v>72000</v>
      </c>
    </row>
    <row r="804" spans="1:4">
      <c r="A804" s="103">
        <v>48201522401</v>
      </c>
      <c r="B804" t="s">
        <v>42</v>
      </c>
      <c r="C804">
        <v>19.2</v>
      </c>
      <c r="D804">
        <v>60653</v>
      </c>
    </row>
    <row r="805" spans="1:4">
      <c r="A805" s="103">
        <v>48201522402</v>
      </c>
      <c r="B805" t="s">
        <v>42</v>
      </c>
      <c r="C805">
        <v>20.8</v>
      </c>
      <c r="D805">
        <v>57694</v>
      </c>
    </row>
    <row r="806" spans="1:4">
      <c r="A806" s="103">
        <v>48201522500</v>
      </c>
      <c r="B806" t="s">
        <v>42</v>
      </c>
      <c r="C806">
        <v>3.1</v>
      </c>
      <c r="D806">
        <v>191012</v>
      </c>
    </row>
    <row r="807" spans="1:4">
      <c r="A807" s="103">
        <v>48201530100</v>
      </c>
      <c r="B807" t="s">
        <v>42</v>
      </c>
      <c r="C807">
        <v>30.5</v>
      </c>
      <c r="D807">
        <v>30867</v>
      </c>
    </row>
    <row r="808" spans="1:4">
      <c r="A808" s="103">
        <v>48201530200</v>
      </c>
      <c r="B808" t="s">
        <v>42</v>
      </c>
      <c r="C808">
        <v>14.5</v>
      </c>
      <c r="D808">
        <v>94894</v>
      </c>
    </row>
    <row r="809" spans="1:4">
      <c r="A809" s="103">
        <v>48201530300</v>
      </c>
      <c r="B809" t="s">
        <v>42</v>
      </c>
      <c r="C809">
        <v>38</v>
      </c>
      <c r="D809">
        <v>24632</v>
      </c>
    </row>
    <row r="810" spans="1:4">
      <c r="A810" s="103">
        <v>48201530400</v>
      </c>
      <c r="B810" t="s">
        <v>42</v>
      </c>
      <c r="C810">
        <v>30.1</v>
      </c>
      <c r="D810">
        <v>27181</v>
      </c>
    </row>
    <row r="811" spans="1:4">
      <c r="A811" s="103">
        <v>48201530500</v>
      </c>
      <c r="B811" t="s">
        <v>42</v>
      </c>
      <c r="C811">
        <v>32.700000000000003</v>
      </c>
      <c r="D811">
        <v>31832</v>
      </c>
    </row>
    <row r="812" spans="1:4">
      <c r="A812" s="103">
        <v>48201530600</v>
      </c>
      <c r="B812" t="s">
        <v>42</v>
      </c>
      <c r="C812">
        <v>46.9</v>
      </c>
      <c r="D812">
        <v>31944</v>
      </c>
    </row>
    <row r="813" spans="1:4">
      <c r="A813" s="103">
        <v>48201530700</v>
      </c>
      <c r="B813" t="s">
        <v>42</v>
      </c>
      <c r="C813">
        <v>39.6</v>
      </c>
      <c r="D813">
        <v>29194</v>
      </c>
    </row>
    <row r="814" spans="1:4">
      <c r="A814" s="103">
        <v>48201530800</v>
      </c>
      <c r="B814" t="s">
        <v>42</v>
      </c>
      <c r="C814">
        <v>14.4</v>
      </c>
      <c r="D814">
        <v>39583</v>
      </c>
    </row>
    <row r="815" spans="1:4">
      <c r="A815" s="103">
        <v>48201530900</v>
      </c>
      <c r="B815" t="s">
        <v>42</v>
      </c>
      <c r="C815">
        <v>14.4</v>
      </c>
      <c r="D815">
        <v>81458</v>
      </c>
    </row>
    <row r="816" spans="1:4">
      <c r="A816" s="103">
        <v>48201531000</v>
      </c>
      <c r="B816" t="s">
        <v>42</v>
      </c>
      <c r="C816">
        <v>5.4</v>
      </c>
      <c r="D816">
        <v>123000</v>
      </c>
    </row>
    <row r="817" spans="1:4">
      <c r="A817" s="103">
        <v>48201531100</v>
      </c>
      <c r="B817" t="s">
        <v>42</v>
      </c>
      <c r="C817">
        <v>1.5</v>
      </c>
      <c r="D817">
        <v>135375</v>
      </c>
    </row>
    <row r="818" spans="1:4">
      <c r="A818" s="103">
        <v>48201531200</v>
      </c>
      <c r="B818" t="s">
        <v>42</v>
      </c>
      <c r="C818">
        <v>10</v>
      </c>
      <c r="D818">
        <v>70208</v>
      </c>
    </row>
    <row r="819" spans="1:4">
      <c r="A819" s="103">
        <v>48201531300</v>
      </c>
      <c r="B819" t="s">
        <v>42</v>
      </c>
      <c r="C819">
        <v>31.3</v>
      </c>
      <c r="D819">
        <v>36000</v>
      </c>
    </row>
    <row r="820" spans="1:4">
      <c r="A820" s="103">
        <v>48201531400</v>
      </c>
      <c r="B820" t="s">
        <v>42</v>
      </c>
      <c r="C820">
        <v>10.3</v>
      </c>
      <c r="D820">
        <v>74554</v>
      </c>
    </row>
    <row r="821" spans="1:4">
      <c r="A821" s="103">
        <v>48201531500</v>
      </c>
      <c r="B821" t="s">
        <v>42</v>
      </c>
      <c r="C821">
        <v>7.5</v>
      </c>
      <c r="D821">
        <v>59188</v>
      </c>
    </row>
    <row r="822" spans="1:4">
      <c r="A822" s="103">
        <v>48201531600</v>
      </c>
      <c r="B822" t="s">
        <v>42</v>
      </c>
      <c r="C822">
        <v>4.2</v>
      </c>
      <c r="D822">
        <v>84348</v>
      </c>
    </row>
    <row r="823" spans="1:4">
      <c r="A823" s="103">
        <v>48201531700</v>
      </c>
      <c r="B823" t="s">
        <v>42</v>
      </c>
      <c r="C823">
        <v>1.7</v>
      </c>
      <c r="D823">
        <v>131932</v>
      </c>
    </row>
    <row r="824" spans="1:4">
      <c r="A824" s="103">
        <v>48201531800</v>
      </c>
      <c r="B824" t="s">
        <v>42</v>
      </c>
      <c r="C824">
        <v>38.200000000000003</v>
      </c>
      <c r="D824">
        <v>33323</v>
      </c>
    </row>
    <row r="825" spans="1:4">
      <c r="A825" s="103">
        <v>48201531900</v>
      </c>
      <c r="B825" t="s">
        <v>42</v>
      </c>
      <c r="C825">
        <v>25</v>
      </c>
      <c r="D825">
        <v>42917</v>
      </c>
    </row>
    <row r="826" spans="1:4">
      <c r="A826" s="103">
        <v>48201532001</v>
      </c>
      <c r="B826" t="s">
        <v>42</v>
      </c>
      <c r="C826">
        <v>26.2</v>
      </c>
      <c r="D826">
        <v>36352</v>
      </c>
    </row>
    <row r="827" spans="1:4">
      <c r="A827" s="103">
        <v>48201532002</v>
      </c>
      <c r="B827" t="s">
        <v>42</v>
      </c>
      <c r="C827">
        <v>0.9</v>
      </c>
      <c r="D827">
        <v>84038</v>
      </c>
    </row>
    <row r="828" spans="1:4">
      <c r="A828" s="103">
        <v>48201532100</v>
      </c>
      <c r="B828" t="s">
        <v>42</v>
      </c>
      <c r="C828">
        <v>36.200000000000003</v>
      </c>
      <c r="D828">
        <v>31234</v>
      </c>
    </row>
    <row r="829" spans="1:4">
      <c r="A829" s="103">
        <v>48201532200</v>
      </c>
      <c r="B829" t="s">
        <v>42</v>
      </c>
      <c r="C829">
        <v>31.3</v>
      </c>
      <c r="D829">
        <v>39420</v>
      </c>
    </row>
    <row r="830" spans="1:4">
      <c r="A830" s="103">
        <v>48201532300</v>
      </c>
      <c r="B830" t="s">
        <v>42</v>
      </c>
      <c r="C830">
        <v>14.3</v>
      </c>
      <c r="D830">
        <v>47329</v>
      </c>
    </row>
    <row r="831" spans="1:4">
      <c r="A831" s="103">
        <v>48201532400</v>
      </c>
      <c r="B831" t="s">
        <v>42</v>
      </c>
      <c r="C831">
        <v>7.7</v>
      </c>
      <c r="D831">
        <v>72550</v>
      </c>
    </row>
    <row r="832" spans="1:4">
      <c r="A832" s="103">
        <v>48201532501</v>
      </c>
      <c r="B832" t="s">
        <v>42</v>
      </c>
      <c r="C832">
        <v>12</v>
      </c>
      <c r="D832">
        <v>60706</v>
      </c>
    </row>
    <row r="833" spans="1:4">
      <c r="A833" s="103">
        <v>48201532502</v>
      </c>
      <c r="B833" t="s">
        <v>42</v>
      </c>
      <c r="C833">
        <v>15.8</v>
      </c>
      <c r="D833">
        <v>41762</v>
      </c>
    </row>
    <row r="834" spans="1:4">
      <c r="A834" s="103">
        <v>48201532600</v>
      </c>
      <c r="B834" t="s">
        <v>42</v>
      </c>
      <c r="C834">
        <v>20.399999999999999</v>
      </c>
      <c r="D834">
        <v>38553</v>
      </c>
    </row>
    <row r="835" spans="1:4">
      <c r="A835" s="103">
        <v>48201532700</v>
      </c>
      <c r="B835" t="s">
        <v>42</v>
      </c>
      <c r="C835">
        <v>20.2</v>
      </c>
      <c r="D835">
        <v>42716</v>
      </c>
    </row>
    <row r="836" spans="1:4">
      <c r="A836" s="103">
        <v>48201532800</v>
      </c>
      <c r="B836" t="s">
        <v>42</v>
      </c>
      <c r="C836">
        <v>20.8</v>
      </c>
      <c r="D836">
        <v>64821</v>
      </c>
    </row>
    <row r="837" spans="1:4">
      <c r="A837" s="103">
        <v>48201532900</v>
      </c>
      <c r="B837" t="s">
        <v>42</v>
      </c>
      <c r="C837">
        <v>19.899999999999999</v>
      </c>
      <c r="D837">
        <v>44514</v>
      </c>
    </row>
    <row r="838" spans="1:4">
      <c r="A838" s="103">
        <v>48201533000</v>
      </c>
      <c r="B838" t="s">
        <v>42</v>
      </c>
      <c r="C838">
        <v>23.7</v>
      </c>
      <c r="D838">
        <v>30507</v>
      </c>
    </row>
    <row r="839" spans="1:4">
      <c r="A839" s="103">
        <v>48201533100</v>
      </c>
      <c r="B839" t="s">
        <v>42</v>
      </c>
      <c r="C839">
        <v>21.1</v>
      </c>
      <c r="D839">
        <v>61213</v>
      </c>
    </row>
    <row r="840" spans="1:4">
      <c r="A840" s="103">
        <v>48201533200</v>
      </c>
      <c r="B840" t="s">
        <v>42</v>
      </c>
      <c r="C840">
        <v>22.2</v>
      </c>
      <c r="D840">
        <v>45301</v>
      </c>
    </row>
    <row r="841" spans="1:4">
      <c r="A841" s="103">
        <v>48201533300</v>
      </c>
      <c r="B841" t="s">
        <v>42</v>
      </c>
      <c r="C841">
        <v>43.8</v>
      </c>
      <c r="D841">
        <v>20768</v>
      </c>
    </row>
    <row r="842" spans="1:4">
      <c r="A842" s="103">
        <v>48201533400</v>
      </c>
      <c r="B842" t="s">
        <v>42</v>
      </c>
      <c r="C842">
        <v>20.7</v>
      </c>
      <c r="D842">
        <v>40373</v>
      </c>
    </row>
    <row r="843" spans="1:4">
      <c r="A843" s="103">
        <v>48201533500</v>
      </c>
      <c r="B843" t="s">
        <v>42</v>
      </c>
      <c r="C843">
        <v>9.6999999999999993</v>
      </c>
      <c r="D843">
        <v>56417</v>
      </c>
    </row>
    <row r="844" spans="1:4">
      <c r="A844" s="103">
        <v>48201533600</v>
      </c>
      <c r="B844" t="s">
        <v>42</v>
      </c>
      <c r="C844">
        <v>33.200000000000003</v>
      </c>
      <c r="D844">
        <v>32354</v>
      </c>
    </row>
    <row r="845" spans="1:4">
      <c r="A845" s="103">
        <v>48201533701</v>
      </c>
      <c r="B845" t="s">
        <v>42</v>
      </c>
      <c r="C845">
        <v>34.299999999999997</v>
      </c>
      <c r="D845">
        <v>30076</v>
      </c>
    </row>
    <row r="846" spans="1:4">
      <c r="A846" s="103">
        <v>48201533702</v>
      </c>
      <c r="B846" t="s">
        <v>42</v>
      </c>
      <c r="C846">
        <v>22</v>
      </c>
      <c r="D846">
        <v>45417</v>
      </c>
    </row>
    <row r="847" spans="1:4">
      <c r="A847" s="103">
        <v>48201533801</v>
      </c>
      <c r="B847" t="s">
        <v>42</v>
      </c>
      <c r="C847">
        <v>17.399999999999999</v>
      </c>
      <c r="D847">
        <v>49173</v>
      </c>
    </row>
    <row r="848" spans="1:4">
      <c r="A848" s="103">
        <v>48201533802</v>
      </c>
      <c r="B848" t="s">
        <v>42</v>
      </c>
      <c r="C848">
        <v>22</v>
      </c>
      <c r="D848">
        <v>63346</v>
      </c>
    </row>
    <row r="849" spans="1:4">
      <c r="A849" s="103">
        <v>48201533901</v>
      </c>
      <c r="B849" t="s">
        <v>42</v>
      </c>
      <c r="C849">
        <v>14.7</v>
      </c>
      <c r="D849">
        <v>56724</v>
      </c>
    </row>
    <row r="850" spans="1:4">
      <c r="A850" s="103">
        <v>48201533902</v>
      </c>
      <c r="B850" t="s">
        <v>42</v>
      </c>
      <c r="C850">
        <v>34.6</v>
      </c>
      <c r="D850">
        <v>28750</v>
      </c>
    </row>
    <row r="851" spans="1:4">
      <c r="A851" s="103">
        <v>48201534001</v>
      </c>
      <c r="B851" t="s">
        <v>42</v>
      </c>
      <c r="C851">
        <v>41.8</v>
      </c>
      <c r="D851">
        <v>31708</v>
      </c>
    </row>
    <row r="852" spans="1:4">
      <c r="A852" s="103">
        <v>48201534002</v>
      </c>
      <c r="B852" t="s">
        <v>42</v>
      </c>
      <c r="C852">
        <v>11.8</v>
      </c>
      <c r="D852">
        <v>51074</v>
      </c>
    </row>
    <row r="853" spans="1:4">
      <c r="A853" s="103">
        <v>48201534003</v>
      </c>
      <c r="B853" t="s">
        <v>42</v>
      </c>
      <c r="C853">
        <v>20.7</v>
      </c>
      <c r="D853">
        <v>60721</v>
      </c>
    </row>
    <row r="854" spans="1:4">
      <c r="A854" s="103">
        <v>48201534100</v>
      </c>
      <c r="B854" t="s">
        <v>42</v>
      </c>
      <c r="C854">
        <v>24.6</v>
      </c>
      <c r="D854">
        <v>75089</v>
      </c>
    </row>
    <row r="855" spans="1:4">
      <c r="A855" s="103">
        <v>48201534201</v>
      </c>
      <c r="B855" t="s">
        <v>42</v>
      </c>
      <c r="C855">
        <v>11.7</v>
      </c>
      <c r="D855">
        <v>57820</v>
      </c>
    </row>
    <row r="856" spans="1:4">
      <c r="A856" s="103">
        <v>48201534202</v>
      </c>
      <c r="B856" t="s">
        <v>42</v>
      </c>
      <c r="C856">
        <v>7.6</v>
      </c>
      <c r="D856">
        <v>73860</v>
      </c>
    </row>
    <row r="857" spans="1:4">
      <c r="A857" s="103">
        <v>48201534203</v>
      </c>
      <c r="B857" t="s">
        <v>42</v>
      </c>
      <c r="C857">
        <v>11.8</v>
      </c>
      <c r="D857">
        <v>56000</v>
      </c>
    </row>
    <row r="858" spans="1:4">
      <c r="A858" s="103">
        <v>48201540100</v>
      </c>
      <c r="B858" t="s">
        <v>42</v>
      </c>
      <c r="C858">
        <v>4.5999999999999996</v>
      </c>
      <c r="D858">
        <v>131277</v>
      </c>
    </row>
    <row r="859" spans="1:4">
      <c r="A859" s="103">
        <v>48201540200</v>
      </c>
      <c r="B859" t="s">
        <v>42</v>
      </c>
      <c r="C859">
        <v>6.9</v>
      </c>
      <c r="D859">
        <v>57959</v>
      </c>
    </row>
    <row r="860" spans="1:4">
      <c r="A860" s="103">
        <v>48201540501</v>
      </c>
      <c r="B860" t="s">
        <v>42</v>
      </c>
      <c r="C860">
        <v>33.700000000000003</v>
      </c>
      <c r="D860">
        <v>37397</v>
      </c>
    </row>
    <row r="861" spans="1:4">
      <c r="A861" s="103">
        <v>48201540502</v>
      </c>
      <c r="B861" t="s">
        <v>42</v>
      </c>
      <c r="C861">
        <v>6.4</v>
      </c>
      <c r="D861">
        <v>75368</v>
      </c>
    </row>
    <row r="862" spans="1:4">
      <c r="A862" s="103">
        <v>48201540601</v>
      </c>
      <c r="B862" t="s">
        <v>42</v>
      </c>
      <c r="C862">
        <v>8</v>
      </c>
      <c r="D862">
        <v>75711</v>
      </c>
    </row>
    <row r="863" spans="1:4">
      <c r="A863" s="103">
        <v>48201540602</v>
      </c>
      <c r="B863" t="s">
        <v>42</v>
      </c>
      <c r="C863">
        <v>12.5</v>
      </c>
      <c r="D863">
        <v>63218</v>
      </c>
    </row>
    <row r="864" spans="1:4">
      <c r="A864" s="103">
        <v>48201540700</v>
      </c>
      <c r="B864" t="s">
        <v>42</v>
      </c>
      <c r="C864">
        <v>8.1</v>
      </c>
      <c r="D864">
        <v>87049</v>
      </c>
    </row>
    <row r="865" spans="1:4">
      <c r="A865" s="103">
        <v>48201540800</v>
      </c>
      <c r="B865" t="s">
        <v>42</v>
      </c>
      <c r="C865">
        <v>12.9</v>
      </c>
      <c r="D865">
        <v>57429</v>
      </c>
    </row>
    <row r="866" spans="1:4">
      <c r="A866" s="103">
        <v>48201540901</v>
      </c>
      <c r="B866" t="s">
        <v>42</v>
      </c>
      <c r="C866">
        <v>4.2</v>
      </c>
      <c r="D866">
        <v>130263</v>
      </c>
    </row>
    <row r="867" spans="1:4">
      <c r="A867" s="103">
        <v>48201540902</v>
      </c>
      <c r="B867" t="s">
        <v>42</v>
      </c>
      <c r="C867">
        <v>5.2</v>
      </c>
      <c r="D867">
        <v>62302</v>
      </c>
    </row>
    <row r="868" spans="1:4">
      <c r="A868" s="103">
        <v>48201541001</v>
      </c>
      <c r="B868" t="s">
        <v>42</v>
      </c>
      <c r="C868">
        <v>10.9</v>
      </c>
      <c r="D868">
        <v>69755</v>
      </c>
    </row>
    <row r="869" spans="1:4">
      <c r="A869" s="103">
        <v>48201541002</v>
      </c>
      <c r="B869" t="s">
        <v>42</v>
      </c>
      <c r="C869">
        <v>5.8</v>
      </c>
      <c r="D869">
        <v>97436</v>
      </c>
    </row>
    <row r="870" spans="1:4">
      <c r="A870" s="103">
        <v>48201541003</v>
      </c>
      <c r="B870" t="s">
        <v>42</v>
      </c>
      <c r="C870">
        <v>2.6</v>
      </c>
      <c r="D870">
        <v>119395</v>
      </c>
    </row>
    <row r="871" spans="1:4">
      <c r="A871" s="103">
        <v>48201541100</v>
      </c>
      <c r="B871" t="s">
        <v>42</v>
      </c>
      <c r="C871">
        <v>7.1</v>
      </c>
      <c r="D871">
        <v>99334</v>
      </c>
    </row>
    <row r="872" spans="1:4">
      <c r="A872" s="103">
        <v>48201541201</v>
      </c>
      <c r="B872" t="s">
        <v>42</v>
      </c>
      <c r="C872">
        <v>3.9</v>
      </c>
      <c r="D872">
        <v>111875</v>
      </c>
    </row>
    <row r="873" spans="1:4">
      <c r="A873" s="103">
        <v>48201541202</v>
      </c>
      <c r="B873" t="s">
        <v>42</v>
      </c>
      <c r="C873">
        <v>15</v>
      </c>
      <c r="D873">
        <v>83412</v>
      </c>
    </row>
    <row r="874" spans="1:4">
      <c r="A874" s="103">
        <v>48201541203</v>
      </c>
      <c r="B874" t="s">
        <v>42</v>
      </c>
      <c r="C874">
        <v>3.7</v>
      </c>
      <c r="D874">
        <v>124375</v>
      </c>
    </row>
    <row r="875" spans="1:4">
      <c r="A875" s="103">
        <v>48201541300</v>
      </c>
      <c r="B875" t="s">
        <v>42</v>
      </c>
      <c r="C875">
        <v>13.5</v>
      </c>
      <c r="D875">
        <v>63775</v>
      </c>
    </row>
    <row r="876" spans="1:4">
      <c r="A876" s="103">
        <v>48201541400</v>
      </c>
      <c r="B876" t="s">
        <v>42</v>
      </c>
      <c r="C876">
        <v>6.8</v>
      </c>
      <c r="D876">
        <v>77848</v>
      </c>
    </row>
    <row r="877" spans="1:4">
      <c r="A877" s="103">
        <v>48201541500</v>
      </c>
      <c r="B877" t="s">
        <v>42</v>
      </c>
      <c r="C877">
        <v>13.4</v>
      </c>
      <c r="D877">
        <v>72762</v>
      </c>
    </row>
    <row r="878" spans="1:4">
      <c r="A878" s="103">
        <v>48201541601</v>
      </c>
      <c r="B878" t="s">
        <v>42</v>
      </c>
      <c r="C878">
        <v>3.7</v>
      </c>
      <c r="D878">
        <v>94985</v>
      </c>
    </row>
    <row r="879" spans="1:4">
      <c r="A879" s="103">
        <v>48201541602</v>
      </c>
      <c r="B879" t="s">
        <v>42</v>
      </c>
      <c r="C879">
        <v>22.5</v>
      </c>
      <c r="D879">
        <v>58083</v>
      </c>
    </row>
    <row r="880" spans="1:4">
      <c r="A880" s="103">
        <v>48201541700</v>
      </c>
      <c r="B880" t="s">
        <v>42</v>
      </c>
      <c r="C880">
        <v>6.7</v>
      </c>
      <c r="D880">
        <v>63739</v>
      </c>
    </row>
    <row r="881" spans="1:4">
      <c r="A881" s="103">
        <v>48201541800</v>
      </c>
      <c r="B881" t="s">
        <v>42</v>
      </c>
      <c r="C881">
        <v>18.399999999999999</v>
      </c>
      <c r="D881">
        <v>52253</v>
      </c>
    </row>
    <row r="882" spans="1:4">
      <c r="A882" s="103">
        <v>48201541900</v>
      </c>
      <c r="B882" t="s">
        <v>42</v>
      </c>
      <c r="C882">
        <v>8.6</v>
      </c>
      <c r="D882">
        <v>80603</v>
      </c>
    </row>
    <row r="883" spans="1:4">
      <c r="A883" s="103">
        <v>48201542000</v>
      </c>
      <c r="B883" t="s">
        <v>42</v>
      </c>
      <c r="C883">
        <v>3</v>
      </c>
      <c r="D883">
        <v>82017</v>
      </c>
    </row>
    <row r="884" spans="1:4">
      <c r="A884" s="103">
        <v>48201542101</v>
      </c>
      <c r="B884" t="s">
        <v>42</v>
      </c>
      <c r="C884">
        <v>7.8</v>
      </c>
      <c r="D884">
        <v>70031</v>
      </c>
    </row>
    <row r="885" spans="1:4">
      <c r="A885" s="103">
        <v>48201542102</v>
      </c>
      <c r="B885" t="s">
        <v>42</v>
      </c>
      <c r="C885">
        <v>8.4</v>
      </c>
      <c r="D885">
        <v>71043</v>
      </c>
    </row>
    <row r="886" spans="1:4">
      <c r="A886" s="103">
        <v>48201542200</v>
      </c>
      <c r="B886" t="s">
        <v>42</v>
      </c>
      <c r="C886">
        <v>7.5</v>
      </c>
      <c r="D886">
        <v>80515</v>
      </c>
    </row>
    <row r="887" spans="1:4">
      <c r="A887" s="103">
        <v>48201542301</v>
      </c>
      <c r="B887" t="s">
        <v>42</v>
      </c>
      <c r="C887">
        <v>4.8</v>
      </c>
      <c r="D887">
        <v>74336</v>
      </c>
    </row>
    <row r="888" spans="1:4">
      <c r="A888" s="103">
        <v>48201542302</v>
      </c>
      <c r="B888" t="s">
        <v>42</v>
      </c>
      <c r="C888">
        <v>7.5</v>
      </c>
      <c r="D888">
        <v>78490</v>
      </c>
    </row>
    <row r="889" spans="1:4">
      <c r="A889" s="103">
        <v>48201542400</v>
      </c>
      <c r="B889" t="s">
        <v>42</v>
      </c>
      <c r="C889">
        <v>13.1</v>
      </c>
      <c r="D889">
        <v>67739</v>
      </c>
    </row>
    <row r="890" spans="1:4">
      <c r="A890" s="103">
        <v>48201542500</v>
      </c>
      <c r="B890" t="s">
        <v>42</v>
      </c>
      <c r="C890">
        <v>3.2</v>
      </c>
      <c r="D890">
        <v>73631</v>
      </c>
    </row>
    <row r="891" spans="1:4">
      <c r="A891" s="103">
        <v>48201542600</v>
      </c>
      <c r="B891" t="s">
        <v>42</v>
      </c>
      <c r="C891">
        <v>1.2</v>
      </c>
      <c r="D891">
        <v>98301</v>
      </c>
    </row>
    <row r="892" spans="1:4">
      <c r="A892" s="103">
        <v>48201542700</v>
      </c>
      <c r="B892" t="s">
        <v>42</v>
      </c>
      <c r="C892">
        <v>11.7</v>
      </c>
      <c r="D892">
        <v>57134</v>
      </c>
    </row>
    <row r="893" spans="1:4">
      <c r="A893" s="103">
        <v>48201542800</v>
      </c>
      <c r="B893" t="s">
        <v>42</v>
      </c>
      <c r="C893">
        <v>2.5</v>
      </c>
      <c r="D893">
        <v>97652</v>
      </c>
    </row>
    <row r="894" spans="1:4">
      <c r="A894" s="103">
        <v>48201542900</v>
      </c>
      <c r="B894" t="s">
        <v>42</v>
      </c>
      <c r="C894">
        <v>4.7</v>
      </c>
      <c r="D894">
        <v>93113</v>
      </c>
    </row>
    <row r="895" spans="1:4">
      <c r="A895" s="103">
        <v>48201543001</v>
      </c>
      <c r="B895" t="s">
        <v>42</v>
      </c>
      <c r="C895">
        <v>2.9</v>
      </c>
      <c r="D895">
        <v>128532</v>
      </c>
    </row>
    <row r="896" spans="1:4">
      <c r="A896" s="103">
        <v>48201543002</v>
      </c>
      <c r="B896" t="s">
        <v>42</v>
      </c>
      <c r="C896">
        <v>5.4</v>
      </c>
      <c r="D896">
        <v>115947</v>
      </c>
    </row>
    <row r="897" spans="1:4">
      <c r="A897" s="103">
        <v>48201543003</v>
      </c>
      <c r="B897" t="s">
        <v>42</v>
      </c>
      <c r="C897">
        <v>7.7</v>
      </c>
      <c r="D897">
        <v>72574</v>
      </c>
    </row>
    <row r="898" spans="1:4">
      <c r="A898" s="103">
        <v>48201543100</v>
      </c>
      <c r="B898" t="s">
        <v>42</v>
      </c>
      <c r="C898">
        <v>6.2</v>
      </c>
      <c r="D898">
        <v>77118</v>
      </c>
    </row>
    <row r="899" spans="1:4">
      <c r="A899" s="103">
        <v>48201543200</v>
      </c>
      <c r="B899" t="s">
        <v>42</v>
      </c>
      <c r="C899">
        <v>11.1</v>
      </c>
      <c r="D899">
        <v>67609</v>
      </c>
    </row>
    <row r="900" spans="1:4">
      <c r="A900" s="103">
        <v>48201550100</v>
      </c>
      <c r="B900" t="s">
        <v>42</v>
      </c>
      <c r="C900">
        <v>44.8</v>
      </c>
      <c r="D900">
        <v>25563</v>
      </c>
    </row>
    <row r="901" spans="1:4">
      <c r="A901" s="103">
        <v>48201550200</v>
      </c>
      <c r="B901" t="s">
        <v>42</v>
      </c>
      <c r="C901">
        <v>41.9</v>
      </c>
      <c r="D901">
        <v>25972</v>
      </c>
    </row>
    <row r="902" spans="1:4">
      <c r="A902" s="103">
        <v>48201550301</v>
      </c>
      <c r="B902" t="s">
        <v>42</v>
      </c>
      <c r="C902">
        <v>29.9</v>
      </c>
      <c r="D902">
        <v>30667</v>
      </c>
    </row>
    <row r="903" spans="1:4">
      <c r="A903" s="103">
        <v>48201550302</v>
      </c>
      <c r="B903" t="s">
        <v>42</v>
      </c>
      <c r="C903">
        <v>22.6</v>
      </c>
      <c r="D903">
        <v>47018</v>
      </c>
    </row>
    <row r="904" spans="1:4">
      <c r="A904" s="103">
        <v>48201550401</v>
      </c>
      <c r="B904" t="s">
        <v>42</v>
      </c>
      <c r="C904">
        <v>18</v>
      </c>
      <c r="D904">
        <v>47609</v>
      </c>
    </row>
    <row r="905" spans="1:4">
      <c r="A905" s="103">
        <v>48201550402</v>
      </c>
      <c r="B905" t="s">
        <v>42</v>
      </c>
      <c r="C905">
        <v>18.600000000000001</v>
      </c>
      <c r="D905">
        <v>54889</v>
      </c>
    </row>
    <row r="906" spans="1:4">
      <c r="A906" s="103">
        <v>48201550500</v>
      </c>
      <c r="B906" t="s">
        <v>42</v>
      </c>
      <c r="C906">
        <v>11.1</v>
      </c>
      <c r="D906">
        <v>43384</v>
      </c>
    </row>
    <row r="907" spans="1:4">
      <c r="A907" s="103">
        <v>48201550601</v>
      </c>
      <c r="B907" t="s">
        <v>42</v>
      </c>
      <c r="C907">
        <v>10.3</v>
      </c>
      <c r="D907">
        <v>62335</v>
      </c>
    </row>
    <row r="908" spans="1:4">
      <c r="A908" s="103">
        <v>48201550602</v>
      </c>
      <c r="B908" t="s">
        <v>42</v>
      </c>
      <c r="C908">
        <v>12.6</v>
      </c>
      <c r="D908">
        <v>59900</v>
      </c>
    </row>
    <row r="909" spans="1:4">
      <c r="A909" s="103">
        <v>48201550603</v>
      </c>
      <c r="B909" t="s">
        <v>42</v>
      </c>
      <c r="C909">
        <v>20.100000000000001</v>
      </c>
      <c r="D909">
        <v>60930</v>
      </c>
    </row>
    <row r="910" spans="1:4">
      <c r="A910" s="103">
        <v>48201550700</v>
      </c>
      <c r="B910" t="s">
        <v>42</v>
      </c>
      <c r="C910">
        <v>13.1</v>
      </c>
      <c r="D910">
        <v>70050</v>
      </c>
    </row>
    <row r="911" spans="1:4">
      <c r="A911" s="103">
        <v>48201550800</v>
      </c>
      <c r="B911" t="s">
        <v>42</v>
      </c>
      <c r="C911">
        <v>18.8</v>
      </c>
      <c r="D911">
        <v>52848</v>
      </c>
    </row>
    <row r="912" spans="1:4">
      <c r="A912" s="103">
        <v>48201550900</v>
      </c>
      <c r="B912" t="s">
        <v>42</v>
      </c>
      <c r="C912">
        <v>13.5</v>
      </c>
      <c r="D912">
        <v>51419</v>
      </c>
    </row>
    <row r="913" spans="1:4">
      <c r="A913" s="103">
        <v>48201551000</v>
      </c>
      <c r="B913" t="s">
        <v>42</v>
      </c>
      <c r="C913">
        <v>24</v>
      </c>
      <c r="D913">
        <v>45284</v>
      </c>
    </row>
    <row r="914" spans="1:4">
      <c r="A914" s="103">
        <v>48201551100</v>
      </c>
      <c r="B914" t="s">
        <v>42</v>
      </c>
      <c r="C914">
        <v>22.1</v>
      </c>
      <c r="D914">
        <v>37981</v>
      </c>
    </row>
    <row r="915" spans="1:4">
      <c r="A915" s="103">
        <v>48201551200</v>
      </c>
      <c r="B915" t="s">
        <v>42</v>
      </c>
      <c r="C915">
        <v>15.3</v>
      </c>
      <c r="D915">
        <v>47181</v>
      </c>
    </row>
    <row r="916" spans="1:4">
      <c r="A916" s="103">
        <v>48201551300</v>
      </c>
      <c r="B916" t="s">
        <v>42</v>
      </c>
      <c r="C916">
        <v>7.2</v>
      </c>
      <c r="D916">
        <v>76182</v>
      </c>
    </row>
    <row r="917" spans="1:4">
      <c r="A917" s="103">
        <v>48201551400</v>
      </c>
      <c r="B917" t="s">
        <v>42</v>
      </c>
      <c r="C917">
        <v>9.9</v>
      </c>
      <c r="D917">
        <v>77266</v>
      </c>
    </row>
    <row r="918" spans="1:4">
      <c r="A918" s="103">
        <v>48201551500</v>
      </c>
      <c r="B918" t="s">
        <v>42</v>
      </c>
      <c r="C918">
        <v>13.5</v>
      </c>
      <c r="D918">
        <v>50526</v>
      </c>
    </row>
    <row r="919" spans="1:4">
      <c r="A919" s="103">
        <v>48201551600</v>
      </c>
      <c r="B919" t="s">
        <v>42</v>
      </c>
      <c r="C919">
        <v>11.7</v>
      </c>
      <c r="D919">
        <v>58854</v>
      </c>
    </row>
    <row r="920" spans="1:4">
      <c r="A920" s="103">
        <v>48201551701</v>
      </c>
      <c r="B920" t="s">
        <v>42</v>
      </c>
      <c r="C920">
        <v>7.9</v>
      </c>
      <c r="D920">
        <v>70168</v>
      </c>
    </row>
    <row r="921" spans="1:4">
      <c r="A921" s="103">
        <v>48201551702</v>
      </c>
      <c r="B921" t="s">
        <v>42</v>
      </c>
      <c r="C921">
        <v>4.5</v>
      </c>
      <c r="D921">
        <v>116635</v>
      </c>
    </row>
    <row r="922" spans="1:4">
      <c r="A922" s="103">
        <v>48201551703</v>
      </c>
      <c r="B922" t="s">
        <v>42</v>
      </c>
      <c r="C922">
        <v>11.3</v>
      </c>
      <c r="D922">
        <v>83993</v>
      </c>
    </row>
    <row r="923" spans="1:4">
      <c r="A923" s="103">
        <v>48201551800</v>
      </c>
      <c r="B923" t="s">
        <v>42</v>
      </c>
      <c r="C923">
        <v>3.5</v>
      </c>
      <c r="D923">
        <v>106023</v>
      </c>
    </row>
    <row r="924" spans="1:4">
      <c r="A924" s="103">
        <v>48201551900</v>
      </c>
      <c r="B924" t="s">
        <v>42</v>
      </c>
      <c r="C924">
        <v>17.7</v>
      </c>
      <c r="D924">
        <v>43750</v>
      </c>
    </row>
    <row r="925" spans="1:4">
      <c r="A925" s="103">
        <v>48201552001</v>
      </c>
      <c r="B925" t="s">
        <v>42</v>
      </c>
      <c r="C925">
        <v>14.6</v>
      </c>
      <c r="D925">
        <v>56908</v>
      </c>
    </row>
    <row r="926" spans="1:4">
      <c r="A926" s="103">
        <v>48201552002</v>
      </c>
      <c r="B926" t="s">
        <v>42</v>
      </c>
      <c r="C926">
        <v>1.2</v>
      </c>
      <c r="D926">
        <v>68152</v>
      </c>
    </row>
    <row r="927" spans="1:4">
      <c r="A927" s="103">
        <v>48201552101</v>
      </c>
      <c r="B927" t="s">
        <v>42</v>
      </c>
      <c r="C927">
        <v>7.6</v>
      </c>
      <c r="D927">
        <v>78164</v>
      </c>
    </row>
    <row r="928" spans="1:4">
      <c r="A928" s="103">
        <v>48201552102</v>
      </c>
      <c r="B928" t="s">
        <v>42</v>
      </c>
      <c r="C928">
        <v>1.1000000000000001</v>
      </c>
      <c r="D928">
        <v>76667</v>
      </c>
    </row>
    <row r="929" spans="1:4">
      <c r="A929" s="103">
        <v>48201552103</v>
      </c>
      <c r="B929" t="s">
        <v>42</v>
      </c>
      <c r="C929">
        <v>4.4000000000000004</v>
      </c>
      <c r="D929">
        <v>72841</v>
      </c>
    </row>
    <row r="930" spans="1:4">
      <c r="A930" s="103">
        <v>48201552200</v>
      </c>
      <c r="B930" t="s">
        <v>42</v>
      </c>
      <c r="C930">
        <v>12.5</v>
      </c>
      <c r="D930">
        <v>59716</v>
      </c>
    </row>
    <row r="931" spans="1:4">
      <c r="A931" s="103">
        <v>48201552301</v>
      </c>
      <c r="B931" t="s">
        <v>42</v>
      </c>
      <c r="C931">
        <v>5.0999999999999996</v>
      </c>
      <c r="D931">
        <v>75917</v>
      </c>
    </row>
    <row r="932" spans="1:4">
      <c r="A932" s="103">
        <v>48201552302</v>
      </c>
      <c r="B932" t="s">
        <v>42</v>
      </c>
      <c r="C932">
        <v>13.5</v>
      </c>
      <c r="D932">
        <v>65297</v>
      </c>
    </row>
    <row r="933" spans="1:4">
      <c r="A933" s="103">
        <v>48201552400</v>
      </c>
      <c r="B933" t="s">
        <v>42</v>
      </c>
      <c r="C933">
        <v>7.5</v>
      </c>
      <c r="D933">
        <v>49811</v>
      </c>
    </row>
    <row r="934" spans="1:4">
      <c r="A934" s="103">
        <v>48201552500</v>
      </c>
      <c r="B934" t="s">
        <v>42</v>
      </c>
      <c r="C934">
        <v>12.8</v>
      </c>
      <c r="D934">
        <v>58893</v>
      </c>
    </row>
    <row r="935" spans="1:4">
      <c r="A935" s="103">
        <v>48201552601</v>
      </c>
      <c r="B935" t="s">
        <v>42</v>
      </c>
      <c r="C935">
        <v>22.6</v>
      </c>
      <c r="D935">
        <v>36808</v>
      </c>
    </row>
    <row r="936" spans="1:4">
      <c r="A936" s="103">
        <v>48201552602</v>
      </c>
      <c r="B936" t="s">
        <v>42</v>
      </c>
      <c r="C936">
        <v>5.4</v>
      </c>
      <c r="D936">
        <v>73423</v>
      </c>
    </row>
    <row r="937" spans="1:4">
      <c r="A937" s="103">
        <v>48201552700</v>
      </c>
      <c r="B937" t="s">
        <v>42</v>
      </c>
      <c r="C937">
        <v>10.1</v>
      </c>
      <c r="D937">
        <v>58143</v>
      </c>
    </row>
    <row r="938" spans="1:4">
      <c r="A938" s="103">
        <v>48201552800</v>
      </c>
      <c r="B938" t="s">
        <v>42</v>
      </c>
      <c r="C938">
        <v>1.9</v>
      </c>
      <c r="D938">
        <v>73333</v>
      </c>
    </row>
    <row r="939" spans="1:4">
      <c r="A939" s="103">
        <v>48201552900</v>
      </c>
      <c r="B939" t="s">
        <v>42</v>
      </c>
      <c r="C939">
        <v>13.7</v>
      </c>
      <c r="D939">
        <v>58125</v>
      </c>
    </row>
    <row r="940" spans="1:4">
      <c r="A940" s="103">
        <v>48201553001</v>
      </c>
      <c r="B940" t="s">
        <v>42</v>
      </c>
      <c r="C940">
        <v>8.8000000000000007</v>
      </c>
      <c r="D940">
        <v>88438</v>
      </c>
    </row>
    <row r="941" spans="1:4">
      <c r="A941" s="103">
        <v>48201553002</v>
      </c>
      <c r="B941" t="s">
        <v>42</v>
      </c>
      <c r="C941">
        <v>11.3</v>
      </c>
      <c r="D941">
        <v>85424</v>
      </c>
    </row>
    <row r="942" spans="1:4">
      <c r="A942" s="103">
        <v>48201553100</v>
      </c>
      <c r="B942" t="s">
        <v>42</v>
      </c>
      <c r="C942">
        <v>14.9</v>
      </c>
      <c r="D942">
        <v>58750</v>
      </c>
    </row>
    <row r="943" spans="1:4">
      <c r="A943" s="103">
        <v>48201553200</v>
      </c>
      <c r="B943" t="s">
        <v>42</v>
      </c>
      <c r="C943">
        <v>19.8</v>
      </c>
      <c r="D943">
        <v>43275</v>
      </c>
    </row>
    <row r="944" spans="1:4">
      <c r="A944" s="103">
        <v>48201553300</v>
      </c>
      <c r="B944" t="s">
        <v>42</v>
      </c>
      <c r="C944">
        <v>27.8</v>
      </c>
      <c r="D944">
        <v>32290</v>
      </c>
    </row>
    <row r="945" spans="1:4">
      <c r="A945" s="103">
        <v>48201553401</v>
      </c>
      <c r="B945" t="s">
        <v>42</v>
      </c>
      <c r="C945">
        <v>3.4</v>
      </c>
      <c r="D945">
        <v>106856</v>
      </c>
    </row>
    <row r="946" spans="1:4">
      <c r="A946" s="103">
        <v>48201553402</v>
      </c>
      <c r="B946" t="s">
        <v>42</v>
      </c>
      <c r="C946">
        <v>9</v>
      </c>
      <c r="D946">
        <v>111268</v>
      </c>
    </row>
    <row r="947" spans="1:4">
      <c r="A947" s="103">
        <v>48201553403</v>
      </c>
      <c r="B947" t="s">
        <v>42</v>
      </c>
      <c r="C947">
        <v>2.6</v>
      </c>
      <c r="D947">
        <v>90217</v>
      </c>
    </row>
    <row r="948" spans="1:4">
      <c r="A948" s="103">
        <v>48201553500</v>
      </c>
      <c r="B948" t="s">
        <v>42</v>
      </c>
      <c r="C948">
        <v>2.2000000000000002</v>
      </c>
      <c r="D948">
        <v>70932</v>
      </c>
    </row>
    <row r="949" spans="1:4">
      <c r="A949" s="103">
        <v>48201553600</v>
      </c>
      <c r="B949" t="s">
        <v>42</v>
      </c>
      <c r="C949">
        <v>5.5</v>
      </c>
      <c r="D949">
        <v>81154</v>
      </c>
    </row>
    <row r="950" spans="1:4">
      <c r="A950" s="103">
        <v>48201553700</v>
      </c>
      <c r="B950" t="s">
        <v>42</v>
      </c>
      <c r="C950">
        <v>16</v>
      </c>
      <c r="D950">
        <v>78104</v>
      </c>
    </row>
    <row r="951" spans="1:4">
      <c r="A951" s="103">
        <v>48201553801</v>
      </c>
      <c r="B951" t="s">
        <v>42</v>
      </c>
      <c r="C951">
        <v>4.9000000000000004</v>
      </c>
      <c r="D951">
        <v>127708</v>
      </c>
    </row>
    <row r="952" spans="1:4">
      <c r="A952" s="103">
        <v>48201553802</v>
      </c>
      <c r="B952" t="s">
        <v>42</v>
      </c>
      <c r="C952">
        <v>9.1999999999999993</v>
      </c>
      <c r="D952">
        <v>66441</v>
      </c>
    </row>
    <row r="953" spans="1:4">
      <c r="A953" s="103">
        <v>48201553900</v>
      </c>
      <c r="B953" t="s">
        <v>42</v>
      </c>
      <c r="C953">
        <v>3.5</v>
      </c>
      <c r="D953">
        <v>131719</v>
      </c>
    </row>
    <row r="954" spans="1:4">
      <c r="A954" s="103">
        <v>48201554001</v>
      </c>
      <c r="B954" t="s">
        <v>42</v>
      </c>
      <c r="C954">
        <v>1.4</v>
      </c>
      <c r="D954">
        <v>74542</v>
      </c>
    </row>
    <row r="955" spans="1:4">
      <c r="A955" s="103">
        <v>48201554002</v>
      </c>
      <c r="B955" t="s">
        <v>42</v>
      </c>
      <c r="C955">
        <v>4.8</v>
      </c>
      <c r="D955">
        <v>145197</v>
      </c>
    </row>
    <row r="956" spans="1:4">
      <c r="A956" s="103">
        <v>48201554101</v>
      </c>
      <c r="B956" t="s">
        <v>42</v>
      </c>
      <c r="C956">
        <v>3.6</v>
      </c>
      <c r="D956">
        <v>125208</v>
      </c>
    </row>
    <row r="957" spans="1:4">
      <c r="A957" s="103">
        <v>48201554102</v>
      </c>
      <c r="B957" t="s">
        <v>42</v>
      </c>
      <c r="C957">
        <v>4.8</v>
      </c>
      <c r="D957">
        <v>96325</v>
      </c>
    </row>
    <row r="958" spans="1:4">
      <c r="A958" s="103">
        <v>48201554200</v>
      </c>
      <c r="B958" t="s">
        <v>42</v>
      </c>
      <c r="C958">
        <v>9.5</v>
      </c>
      <c r="D958">
        <v>78452</v>
      </c>
    </row>
    <row r="959" spans="1:4">
      <c r="A959" s="103">
        <v>48201554301</v>
      </c>
      <c r="B959" t="s">
        <v>42</v>
      </c>
      <c r="C959">
        <v>2.5</v>
      </c>
      <c r="D959">
        <v>106194</v>
      </c>
    </row>
    <row r="960" spans="1:4">
      <c r="A960" s="103">
        <v>48201554302</v>
      </c>
      <c r="B960" t="s">
        <v>42</v>
      </c>
      <c r="C960">
        <v>3.9</v>
      </c>
      <c r="D960">
        <v>102308</v>
      </c>
    </row>
    <row r="961" spans="1:4">
      <c r="A961" s="103">
        <v>48201554401</v>
      </c>
      <c r="B961" t="s">
        <v>42</v>
      </c>
      <c r="C961">
        <v>3.1</v>
      </c>
      <c r="D961">
        <v>134992</v>
      </c>
    </row>
    <row r="962" spans="1:4">
      <c r="A962" s="103">
        <v>48201554402</v>
      </c>
      <c r="B962" t="s">
        <v>42</v>
      </c>
      <c r="C962">
        <v>2.7</v>
      </c>
      <c r="D962">
        <v>113188</v>
      </c>
    </row>
    <row r="963" spans="1:4">
      <c r="A963" s="103">
        <v>48201554403</v>
      </c>
      <c r="B963" t="s">
        <v>42</v>
      </c>
      <c r="C963">
        <v>3.6</v>
      </c>
      <c r="D963">
        <v>98092</v>
      </c>
    </row>
    <row r="964" spans="1:4">
      <c r="A964" s="103">
        <v>48201554501</v>
      </c>
      <c r="B964" t="s">
        <v>42</v>
      </c>
      <c r="C964">
        <v>3.6</v>
      </c>
      <c r="D964">
        <v>126696</v>
      </c>
    </row>
    <row r="965" spans="1:4">
      <c r="A965" s="103">
        <v>48201554502</v>
      </c>
      <c r="B965" t="s">
        <v>42</v>
      </c>
      <c r="C965">
        <v>0.9</v>
      </c>
      <c r="D965">
        <v>148092</v>
      </c>
    </row>
    <row r="966" spans="1:4">
      <c r="A966" s="103">
        <v>48201554600</v>
      </c>
      <c r="B966" t="s">
        <v>42</v>
      </c>
      <c r="C966">
        <v>1.4</v>
      </c>
      <c r="D966">
        <v>126875</v>
      </c>
    </row>
    <row r="967" spans="1:4">
      <c r="A967" s="103">
        <v>48201554700</v>
      </c>
      <c r="B967" t="s">
        <v>42</v>
      </c>
      <c r="C967">
        <v>3.5</v>
      </c>
      <c r="D967">
        <v>99825</v>
      </c>
    </row>
    <row r="968" spans="1:4">
      <c r="A968" s="103">
        <v>48201554801</v>
      </c>
      <c r="B968" t="s">
        <v>42</v>
      </c>
      <c r="C968">
        <v>8.6</v>
      </c>
      <c r="D968">
        <v>72389</v>
      </c>
    </row>
    <row r="969" spans="1:4">
      <c r="A969" s="103">
        <v>48201554802</v>
      </c>
      <c r="B969" t="s">
        <v>42</v>
      </c>
      <c r="C969">
        <v>2.8</v>
      </c>
      <c r="D969">
        <v>115465</v>
      </c>
    </row>
    <row r="970" spans="1:4">
      <c r="A970" s="103">
        <v>48201554901</v>
      </c>
      <c r="B970" t="s">
        <v>42</v>
      </c>
      <c r="C970">
        <v>9.8000000000000007</v>
      </c>
      <c r="D970">
        <v>72765</v>
      </c>
    </row>
    <row r="971" spans="1:4">
      <c r="A971" s="103">
        <v>48201554902</v>
      </c>
      <c r="B971" t="s">
        <v>42</v>
      </c>
      <c r="C971">
        <v>2.4</v>
      </c>
      <c r="D971">
        <v>107714</v>
      </c>
    </row>
    <row r="972" spans="1:4">
      <c r="A972" s="103">
        <v>48201554903</v>
      </c>
      <c r="B972" t="s">
        <v>42</v>
      </c>
      <c r="C972">
        <v>2.8</v>
      </c>
      <c r="D972">
        <v>109561</v>
      </c>
    </row>
    <row r="973" spans="1:4">
      <c r="A973" s="103">
        <v>48201555000</v>
      </c>
      <c r="B973" t="s">
        <v>42</v>
      </c>
      <c r="C973">
        <v>15.6</v>
      </c>
      <c r="D973">
        <v>83831</v>
      </c>
    </row>
    <row r="974" spans="1:4">
      <c r="A974" s="103">
        <v>48201555100</v>
      </c>
      <c r="B974" t="s">
        <v>42</v>
      </c>
      <c r="C974">
        <v>3.5</v>
      </c>
      <c r="D974">
        <v>85567</v>
      </c>
    </row>
    <row r="975" spans="1:4">
      <c r="A975" s="103">
        <v>48201555200</v>
      </c>
      <c r="B975" t="s">
        <v>42</v>
      </c>
      <c r="C975">
        <v>6.2</v>
      </c>
      <c r="D975">
        <v>103545</v>
      </c>
    </row>
    <row r="976" spans="1:4">
      <c r="A976" s="103">
        <v>48201555301</v>
      </c>
      <c r="B976" t="s">
        <v>42</v>
      </c>
      <c r="C976">
        <v>5.2</v>
      </c>
      <c r="D976">
        <v>112500</v>
      </c>
    </row>
    <row r="977" spans="1:4">
      <c r="A977" s="103">
        <v>48201555302</v>
      </c>
      <c r="B977" t="s">
        <v>42</v>
      </c>
      <c r="C977">
        <v>4.0999999999999996</v>
      </c>
      <c r="D977">
        <v>140584</v>
      </c>
    </row>
    <row r="978" spans="1:4">
      <c r="A978" s="103">
        <v>48201555303</v>
      </c>
      <c r="B978" t="s">
        <v>42</v>
      </c>
      <c r="C978">
        <v>4.2</v>
      </c>
      <c r="D978">
        <v>97000</v>
      </c>
    </row>
    <row r="979" spans="1:4">
      <c r="A979" s="103">
        <v>48201555401</v>
      </c>
      <c r="B979" t="s">
        <v>42</v>
      </c>
      <c r="C979">
        <v>10.9</v>
      </c>
      <c r="D979">
        <v>67375</v>
      </c>
    </row>
    <row r="980" spans="1:4">
      <c r="A980" s="103">
        <v>48201555402</v>
      </c>
      <c r="B980" t="s">
        <v>42</v>
      </c>
      <c r="C980">
        <v>20.7</v>
      </c>
      <c r="D980">
        <v>58520</v>
      </c>
    </row>
    <row r="981" spans="1:4">
      <c r="A981" s="103">
        <v>48201555501</v>
      </c>
      <c r="B981" t="s">
        <v>42</v>
      </c>
      <c r="C981">
        <v>8.3000000000000007</v>
      </c>
      <c r="D981">
        <v>71960</v>
      </c>
    </row>
    <row r="982" spans="1:4">
      <c r="A982" s="103">
        <v>48201555502</v>
      </c>
      <c r="B982" t="s">
        <v>42</v>
      </c>
      <c r="C982">
        <v>1.7</v>
      </c>
      <c r="D982">
        <v>109040</v>
      </c>
    </row>
    <row r="983" spans="1:4">
      <c r="A983" s="103">
        <v>48201555600</v>
      </c>
      <c r="B983" t="s">
        <v>42</v>
      </c>
      <c r="C983">
        <v>8.1</v>
      </c>
      <c r="D983">
        <v>100806</v>
      </c>
    </row>
    <row r="984" spans="1:4">
      <c r="A984" s="103">
        <v>48201555701</v>
      </c>
      <c r="B984" t="s">
        <v>42</v>
      </c>
      <c r="C984">
        <v>2.1</v>
      </c>
      <c r="D984">
        <v>119485</v>
      </c>
    </row>
    <row r="985" spans="1:4">
      <c r="A985" s="103">
        <v>48201555702</v>
      </c>
      <c r="B985" t="s">
        <v>42</v>
      </c>
      <c r="C985">
        <v>4.9000000000000004</v>
      </c>
      <c r="D985">
        <v>133000</v>
      </c>
    </row>
    <row r="986" spans="1:4">
      <c r="A986" s="103">
        <v>48201556000</v>
      </c>
      <c r="B986" t="s">
        <v>42</v>
      </c>
      <c r="C986">
        <v>14.7</v>
      </c>
      <c r="D986">
        <v>62030</v>
      </c>
    </row>
    <row r="987" spans="1:4">
      <c r="A987" s="103">
        <v>48201980000</v>
      </c>
      <c r="B987" t="s">
        <v>42</v>
      </c>
      <c r="C987">
        <v>100</v>
      </c>
      <c r="D987" t="s">
        <v>49</v>
      </c>
    </row>
    <row r="988" spans="1:4">
      <c r="A988" s="103">
        <v>48201980100</v>
      </c>
      <c r="B988" t="s">
        <v>42</v>
      </c>
      <c r="C988">
        <v>40</v>
      </c>
      <c r="D988">
        <v>30000</v>
      </c>
    </row>
    <row r="989" spans="1:4">
      <c r="A989" s="103">
        <v>48291700100</v>
      </c>
      <c r="B989" t="s">
        <v>43</v>
      </c>
      <c r="C989">
        <v>17.899999999999999</v>
      </c>
      <c r="D989">
        <v>41411</v>
      </c>
    </row>
    <row r="990" spans="1:4">
      <c r="A990" s="103">
        <v>48291700200</v>
      </c>
      <c r="B990" t="s">
        <v>43</v>
      </c>
      <c r="C990">
        <v>15.8</v>
      </c>
      <c r="D990">
        <v>32252</v>
      </c>
    </row>
    <row r="991" spans="1:4">
      <c r="A991" s="103">
        <v>48291700300</v>
      </c>
      <c r="B991" t="s">
        <v>43</v>
      </c>
      <c r="C991">
        <v>19</v>
      </c>
      <c r="D991">
        <v>41872</v>
      </c>
    </row>
    <row r="992" spans="1:4">
      <c r="A992" s="103">
        <v>48291700400</v>
      </c>
      <c r="B992" t="s">
        <v>43</v>
      </c>
      <c r="C992">
        <v>22.8</v>
      </c>
      <c r="D992">
        <v>49723</v>
      </c>
    </row>
    <row r="993" spans="1:4">
      <c r="A993" s="103">
        <v>48291700500</v>
      </c>
      <c r="B993" t="s">
        <v>43</v>
      </c>
      <c r="C993">
        <v>19.399999999999999</v>
      </c>
      <c r="D993">
        <v>59292</v>
      </c>
    </row>
    <row r="994" spans="1:4">
      <c r="A994" s="103">
        <v>48291700600</v>
      </c>
      <c r="B994" t="s">
        <v>43</v>
      </c>
      <c r="C994">
        <v>21.7</v>
      </c>
      <c r="D994">
        <v>33361</v>
      </c>
    </row>
    <row r="995" spans="1:4">
      <c r="A995" s="103">
        <v>48291700700</v>
      </c>
      <c r="B995" t="s">
        <v>43</v>
      </c>
      <c r="C995">
        <v>10.199999999999999</v>
      </c>
      <c r="D995">
        <v>80000</v>
      </c>
    </row>
    <row r="996" spans="1:4">
      <c r="A996" s="103">
        <v>48291700800</v>
      </c>
      <c r="B996" t="s">
        <v>43</v>
      </c>
      <c r="C996">
        <v>7.3</v>
      </c>
      <c r="D996">
        <v>47182</v>
      </c>
    </row>
    <row r="997" spans="1:4">
      <c r="A997" s="103">
        <v>48291700900</v>
      </c>
      <c r="B997" t="s">
        <v>43</v>
      </c>
      <c r="C997">
        <v>10.4</v>
      </c>
      <c r="D997">
        <v>71250</v>
      </c>
    </row>
    <row r="998" spans="1:4">
      <c r="A998" s="103">
        <v>48291701000</v>
      </c>
      <c r="B998" t="s">
        <v>43</v>
      </c>
      <c r="C998">
        <v>11.6</v>
      </c>
      <c r="D998">
        <v>54082</v>
      </c>
    </row>
    <row r="999" spans="1:4">
      <c r="A999" s="103">
        <v>48291701100</v>
      </c>
      <c r="B999" t="s">
        <v>43</v>
      </c>
      <c r="C999">
        <v>12.1</v>
      </c>
      <c r="D999">
        <v>50634</v>
      </c>
    </row>
    <row r="1000" spans="1:4">
      <c r="A1000" s="103">
        <v>48291701200</v>
      </c>
      <c r="B1000" t="s">
        <v>43</v>
      </c>
      <c r="C1000">
        <v>14.3</v>
      </c>
      <c r="D1000">
        <v>58015</v>
      </c>
    </row>
    <row r="1001" spans="1:4">
      <c r="A1001" s="103">
        <v>48291701300</v>
      </c>
      <c r="B1001" t="s">
        <v>43</v>
      </c>
      <c r="C1001">
        <v>10.1</v>
      </c>
      <c r="D1001">
        <v>55865</v>
      </c>
    </row>
    <row r="1002" spans="1:4">
      <c r="A1002" s="103">
        <v>48291701400</v>
      </c>
      <c r="B1002" t="s">
        <v>43</v>
      </c>
      <c r="C1002">
        <v>14.1</v>
      </c>
      <c r="D1002">
        <v>55049</v>
      </c>
    </row>
    <row r="1003" spans="1:4">
      <c r="A1003" s="103">
        <v>48339690100</v>
      </c>
      <c r="B1003" t="s">
        <v>44</v>
      </c>
      <c r="C1003">
        <v>13.2</v>
      </c>
      <c r="D1003">
        <v>73695</v>
      </c>
    </row>
    <row r="1004" spans="1:4">
      <c r="A1004" s="103">
        <v>48339690201</v>
      </c>
      <c r="B1004" t="s">
        <v>44</v>
      </c>
      <c r="C1004">
        <v>7.6</v>
      </c>
      <c r="D1004">
        <v>80000</v>
      </c>
    </row>
    <row r="1005" spans="1:4">
      <c r="A1005" s="103">
        <v>48339690202</v>
      </c>
      <c r="B1005" t="s">
        <v>44</v>
      </c>
      <c r="C1005">
        <v>14.6</v>
      </c>
      <c r="D1005">
        <v>91281</v>
      </c>
    </row>
    <row r="1006" spans="1:4">
      <c r="A1006" s="103">
        <v>48339690300</v>
      </c>
      <c r="B1006" t="s">
        <v>44</v>
      </c>
      <c r="C1006">
        <v>21.2</v>
      </c>
      <c r="D1006">
        <v>40966</v>
      </c>
    </row>
    <row r="1007" spans="1:4">
      <c r="A1007" s="103">
        <v>48339690401</v>
      </c>
      <c r="B1007" t="s">
        <v>44</v>
      </c>
      <c r="C1007">
        <v>4</v>
      </c>
      <c r="D1007">
        <v>99811</v>
      </c>
    </row>
    <row r="1008" spans="1:4">
      <c r="A1008" s="103">
        <v>48339690402</v>
      </c>
      <c r="B1008" t="s">
        <v>44</v>
      </c>
      <c r="C1008">
        <v>15.4</v>
      </c>
      <c r="D1008">
        <v>83552</v>
      </c>
    </row>
    <row r="1009" spans="1:4">
      <c r="A1009" s="103">
        <v>48339690500</v>
      </c>
      <c r="B1009" t="s">
        <v>44</v>
      </c>
      <c r="C1009">
        <v>2.9</v>
      </c>
      <c r="D1009">
        <v>125870</v>
      </c>
    </row>
    <row r="1010" spans="1:4">
      <c r="A1010" s="103">
        <v>48339690601</v>
      </c>
      <c r="B1010" t="s">
        <v>44</v>
      </c>
      <c r="C1010">
        <v>5.3</v>
      </c>
      <c r="D1010">
        <v>99494</v>
      </c>
    </row>
    <row r="1011" spans="1:4">
      <c r="A1011" s="103">
        <v>48339690602</v>
      </c>
      <c r="B1011" t="s">
        <v>44</v>
      </c>
      <c r="C1011">
        <v>2.8</v>
      </c>
      <c r="D1011">
        <v>160451</v>
      </c>
    </row>
    <row r="1012" spans="1:4">
      <c r="A1012" s="103">
        <v>48339690700</v>
      </c>
      <c r="B1012" t="s">
        <v>44</v>
      </c>
      <c r="C1012">
        <v>6</v>
      </c>
      <c r="D1012">
        <v>80750</v>
      </c>
    </row>
    <row r="1013" spans="1:4">
      <c r="A1013" s="103">
        <v>48339690800</v>
      </c>
      <c r="B1013" t="s">
        <v>44</v>
      </c>
      <c r="C1013">
        <v>1.1000000000000001</v>
      </c>
      <c r="D1013">
        <v>144052</v>
      </c>
    </row>
    <row r="1014" spans="1:4">
      <c r="A1014" s="103">
        <v>48339690900</v>
      </c>
      <c r="B1014" t="s">
        <v>44</v>
      </c>
      <c r="C1014">
        <v>3.1</v>
      </c>
      <c r="D1014">
        <v>177031</v>
      </c>
    </row>
    <row r="1015" spans="1:4">
      <c r="A1015" s="103">
        <v>48339691000</v>
      </c>
      <c r="B1015" t="s">
        <v>44</v>
      </c>
      <c r="C1015">
        <v>1</v>
      </c>
      <c r="D1015">
        <v>180197</v>
      </c>
    </row>
    <row r="1016" spans="1:4">
      <c r="A1016" s="103">
        <v>48339691100</v>
      </c>
      <c r="B1016" t="s">
        <v>44</v>
      </c>
      <c r="C1016">
        <v>1.3</v>
      </c>
      <c r="D1016">
        <v>106821</v>
      </c>
    </row>
    <row r="1017" spans="1:4">
      <c r="A1017" s="103">
        <v>48339691200</v>
      </c>
      <c r="B1017" t="s">
        <v>44</v>
      </c>
      <c r="C1017">
        <v>3.2</v>
      </c>
      <c r="D1017">
        <v>130625</v>
      </c>
    </row>
    <row r="1018" spans="1:4">
      <c r="A1018" s="103">
        <v>48339691301</v>
      </c>
      <c r="B1018" t="s">
        <v>44</v>
      </c>
      <c r="C1018">
        <v>7.7</v>
      </c>
      <c r="D1018">
        <v>129453</v>
      </c>
    </row>
    <row r="1019" spans="1:4">
      <c r="A1019" s="103">
        <v>48339691302</v>
      </c>
      <c r="B1019" t="s">
        <v>44</v>
      </c>
      <c r="C1019">
        <v>12.6</v>
      </c>
      <c r="D1019">
        <v>32301</v>
      </c>
    </row>
    <row r="1020" spans="1:4">
      <c r="A1020" s="103">
        <v>48339691400</v>
      </c>
      <c r="B1020" t="s">
        <v>44</v>
      </c>
      <c r="C1020">
        <v>6.6</v>
      </c>
      <c r="D1020">
        <v>68196</v>
      </c>
    </row>
    <row r="1021" spans="1:4">
      <c r="A1021" s="103">
        <v>48339691500</v>
      </c>
      <c r="B1021" t="s">
        <v>44</v>
      </c>
      <c r="C1021">
        <v>10.6</v>
      </c>
      <c r="D1021">
        <v>61603</v>
      </c>
    </row>
    <row r="1022" spans="1:4">
      <c r="A1022" s="103">
        <v>48339691601</v>
      </c>
      <c r="B1022" t="s">
        <v>44</v>
      </c>
      <c r="C1022">
        <v>9</v>
      </c>
      <c r="D1022">
        <v>77540</v>
      </c>
    </row>
    <row r="1023" spans="1:4">
      <c r="A1023" s="103">
        <v>48339691602</v>
      </c>
      <c r="B1023" t="s">
        <v>44</v>
      </c>
      <c r="C1023">
        <v>21.3</v>
      </c>
      <c r="D1023">
        <v>60658</v>
      </c>
    </row>
    <row r="1024" spans="1:4">
      <c r="A1024" s="103">
        <v>48339691700</v>
      </c>
      <c r="B1024" t="s">
        <v>44</v>
      </c>
      <c r="C1024">
        <v>2.2999999999999998</v>
      </c>
      <c r="D1024">
        <v>151591</v>
      </c>
    </row>
    <row r="1025" spans="1:4">
      <c r="A1025" s="103">
        <v>48339691800</v>
      </c>
      <c r="B1025" t="s">
        <v>44</v>
      </c>
      <c r="C1025">
        <v>10.7</v>
      </c>
      <c r="D1025">
        <v>77000</v>
      </c>
    </row>
    <row r="1026" spans="1:4">
      <c r="A1026" s="103">
        <v>48339691900</v>
      </c>
      <c r="B1026" t="s">
        <v>44</v>
      </c>
      <c r="C1026">
        <v>4.4000000000000004</v>
      </c>
      <c r="D1026">
        <v>90595</v>
      </c>
    </row>
    <row r="1027" spans="1:4">
      <c r="A1027" s="103">
        <v>48339692001</v>
      </c>
      <c r="B1027" t="s">
        <v>44</v>
      </c>
      <c r="C1027">
        <v>2.1</v>
      </c>
      <c r="D1027">
        <v>111573</v>
      </c>
    </row>
    <row r="1028" spans="1:4">
      <c r="A1028" s="103">
        <v>48339692002</v>
      </c>
      <c r="B1028" t="s">
        <v>44</v>
      </c>
      <c r="C1028">
        <v>2.4</v>
      </c>
      <c r="D1028">
        <v>158235</v>
      </c>
    </row>
    <row r="1029" spans="1:4">
      <c r="A1029" s="103">
        <v>48339692100</v>
      </c>
      <c r="B1029" t="s">
        <v>44</v>
      </c>
      <c r="C1029">
        <v>7.8</v>
      </c>
      <c r="D1029">
        <v>90082</v>
      </c>
    </row>
    <row r="1030" spans="1:4">
      <c r="A1030" s="103">
        <v>48339692200</v>
      </c>
      <c r="B1030" t="s">
        <v>44</v>
      </c>
      <c r="C1030">
        <v>25.3</v>
      </c>
      <c r="D1030">
        <v>58146</v>
      </c>
    </row>
    <row r="1031" spans="1:4">
      <c r="A1031" s="103">
        <v>48339692300</v>
      </c>
      <c r="B1031" t="s">
        <v>44</v>
      </c>
      <c r="C1031">
        <v>4.4000000000000004</v>
      </c>
      <c r="D1031">
        <v>81911</v>
      </c>
    </row>
    <row r="1032" spans="1:4">
      <c r="A1032" s="103">
        <v>48339692400</v>
      </c>
      <c r="B1032" t="s">
        <v>44</v>
      </c>
      <c r="C1032">
        <v>9.8000000000000007</v>
      </c>
      <c r="D1032">
        <v>65155</v>
      </c>
    </row>
    <row r="1033" spans="1:4">
      <c r="A1033" s="103">
        <v>48339692500</v>
      </c>
      <c r="B1033" t="s">
        <v>44</v>
      </c>
      <c r="C1033">
        <v>23.3</v>
      </c>
      <c r="D1033">
        <v>48274</v>
      </c>
    </row>
    <row r="1034" spans="1:4">
      <c r="A1034" s="103">
        <v>48339692601</v>
      </c>
      <c r="B1034" t="s">
        <v>44</v>
      </c>
      <c r="C1034">
        <v>20.9</v>
      </c>
      <c r="D1034">
        <v>48816</v>
      </c>
    </row>
    <row r="1035" spans="1:4">
      <c r="A1035" s="103">
        <v>48339692602</v>
      </c>
      <c r="B1035" t="s">
        <v>44</v>
      </c>
      <c r="C1035">
        <v>26.7</v>
      </c>
      <c r="D1035">
        <v>58852</v>
      </c>
    </row>
    <row r="1036" spans="1:4">
      <c r="A1036" s="103">
        <v>48339692700</v>
      </c>
      <c r="B1036" t="s">
        <v>44</v>
      </c>
      <c r="C1036">
        <v>17.5</v>
      </c>
      <c r="D1036">
        <v>55032</v>
      </c>
    </row>
    <row r="1037" spans="1:4">
      <c r="A1037" s="103">
        <v>48339692801</v>
      </c>
      <c r="B1037" t="s">
        <v>44</v>
      </c>
      <c r="C1037">
        <v>13.2</v>
      </c>
      <c r="D1037">
        <v>63958</v>
      </c>
    </row>
    <row r="1038" spans="1:4">
      <c r="A1038" s="103">
        <v>48339692802</v>
      </c>
      <c r="B1038" t="s">
        <v>44</v>
      </c>
      <c r="C1038">
        <v>17.399999999999999</v>
      </c>
      <c r="D1038">
        <v>51135</v>
      </c>
    </row>
    <row r="1039" spans="1:4">
      <c r="A1039" s="103">
        <v>48339692900</v>
      </c>
      <c r="B1039" t="s">
        <v>44</v>
      </c>
      <c r="C1039">
        <v>4.5999999999999996</v>
      </c>
      <c r="D1039">
        <v>72917</v>
      </c>
    </row>
    <row r="1040" spans="1:4">
      <c r="A1040" s="103">
        <v>48339693000</v>
      </c>
      <c r="B1040" t="s">
        <v>44</v>
      </c>
      <c r="C1040">
        <v>21.7</v>
      </c>
      <c r="D1040">
        <v>46479</v>
      </c>
    </row>
    <row r="1041" spans="1:4">
      <c r="A1041" s="103">
        <v>48339693101</v>
      </c>
      <c r="B1041" t="s">
        <v>44</v>
      </c>
      <c r="C1041">
        <v>23.4</v>
      </c>
      <c r="D1041">
        <v>38603</v>
      </c>
    </row>
    <row r="1042" spans="1:4">
      <c r="A1042" s="103">
        <v>48339693102</v>
      </c>
      <c r="B1042" t="s">
        <v>44</v>
      </c>
      <c r="C1042">
        <v>13.2</v>
      </c>
      <c r="D1042">
        <v>58352</v>
      </c>
    </row>
    <row r="1043" spans="1:4">
      <c r="A1043" s="103">
        <v>48339693200</v>
      </c>
      <c r="B1043" t="s">
        <v>44</v>
      </c>
      <c r="C1043">
        <v>4.7</v>
      </c>
      <c r="D1043">
        <v>96691</v>
      </c>
    </row>
    <row r="1044" spans="1:4">
      <c r="A1044" s="103">
        <v>48339693300</v>
      </c>
      <c r="B1044" t="s">
        <v>44</v>
      </c>
      <c r="C1044">
        <v>6.6</v>
      </c>
      <c r="D1044">
        <v>68914</v>
      </c>
    </row>
    <row r="1045" spans="1:4">
      <c r="A1045" s="103">
        <v>48339693400</v>
      </c>
      <c r="B1045" t="s">
        <v>44</v>
      </c>
      <c r="C1045">
        <v>27.8</v>
      </c>
      <c r="D1045">
        <v>28523</v>
      </c>
    </row>
    <row r="1046" spans="1:4">
      <c r="A1046" s="103">
        <v>48339693500</v>
      </c>
      <c r="B1046" t="s">
        <v>44</v>
      </c>
      <c r="C1046">
        <v>11.6</v>
      </c>
      <c r="D1046">
        <v>50450</v>
      </c>
    </row>
    <row r="1047" spans="1:4">
      <c r="A1047" s="103">
        <v>48339693600</v>
      </c>
      <c r="B1047" t="s">
        <v>44</v>
      </c>
      <c r="C1047">
        <v>17.100000000000001</v>
      </c>
      <c r="D1047">
        <v>41201</v>
      </c>
    </row>
    <row r="1048" spans="1:4">
      <c r="A1048" s="103">
        <v>48339693700</v>
      </c>
      <c r="B1048" t="s">
        <v>44</v>
      </c>
      <c r="C1048">
        <v>5.5</v>
      </c>
      <c r="D1048">
        <v>88333</v>
      </c>
    </row>
    <row r="1049" spans="1:4">
      <c r="A1049" s="103">
        <v>48339693800</v>
      </c>
      <c r="B1049" t="s">
        <v>44</v>
      </c>
      <c r="C1049">
        <v>19.2</v>
      </c>
      <c r="D1049">
        <v>41539</v>
      </c>
    </row>
    <row r="1050" spans="1:4">
      <c r="A1050" s="103">
        <v>48339693900</v>
      </c>
      <c r="B1050" t="s">
        <v>44</v>
      </c>
      <c r="C1050">
        <v>13.8</v>
      </c>
      <c r="D1050">
        <v>45920</v>
      </c>
    </row>
    <row r="1051" spans="1:4">
      <c r="A1051" s="103">
        <v>48339694000</v>
      </c>
      <c r="B1051" t="s">
        <v>44</v>
      </c>
      <c r="C1051">
        <v>17.5</v>
      </c>
      <c r="D1051">
        <v>54128</v>
      </c>
    </row>
    <row r="1052" spans="1:4">
      <c r="A1052" s="103">
        <v>48339694101</v>
      </c>
      <c r="B1052" t="s">
        <v>44</v>
      </c>
      <c r="C1052">
        <v>20.100000000000001</v>
      </c>
      <c r="D1052">
        <v>58695</v>
      </c>
    </row>
    <row r="1053" spans="1:4">
      <c r="A1053" s="103">
        <v>48339694102</v>
      </c>
      <c r="B1053" t="s">
        <v>44</v>
      </c>
      <c r="C1053">
        <v>3.2</v>
      </c>
      <c r="D1053">
        <v>67375</v>
      </c>
    </row>
    <row r="1054" spans="1:4">
      <c r="A1054" s="103">
        <v>48339694201</v>
      </c>
      <c r="B1054" t="s">
        <v>44</v>
      </c>
      <c r="C1054">
        <v>7.7</v>
      </c>
      <c r="D1054">
        <v>62692</v>
      </c>
    </row>
    <row r="1055" spans="1:4">
      <c r="A1055" s="103">
        <v>48339694202</v>
      </c>
      <c r="B1055" t="s">
        <v>44</v>
      </c>
      <c r="C1055">
        <v>5.0999999999999996</v>
      </c>
      <c r="D1055">
        <v>61886</v>
      </c>
    </row>
    <row r="1056" spans="1:4">
      <c r="A1056" s="103">
        <v>48339694301</v>
      </c>
      <c r="B1056" t="s">
        <v>44</v>
      </c>
      <c r="C1056">
        <v>6</v>
      </c>
      <c r="D1056">
        <v>87976</v>
      </c>
    </row>
    <row r="1057" spans="1:4">
      <c r="A1057" s="103">
        <v>48339694302</v>
      </c>
      <c r="B1057" t="s">
        <v>44</v>
      </c>
      <c r="C1057">
        <v>4.5999999999999996</v>
      </c>
      <c r="D1057">
        <v>81689</v>
      </c>
    </row>
    <row r="1058" spans="1:4">
      <c r="A1058" s="103">
        <v>48339694400</v>
      </c>
      <c r="B1058" t="s">
        <v>44</v>
      </c>
      <c r="C1058">
        <v>14.9</v>
      </c>
      <c r="D1058">
        <v>62348</v>
      </c>
    </row>
    <row r="1059" spans="1:4">
      <c r="A1059" s="103">
        <v>48339694500</v>
      </c>
      <c r="B1059" t="s">
        <v>44</v>
      </c>
      <c r="C1059">
        <v>4.5</v>
      </c>
      <c r="D1059">
        <v>124117</v>
      </c>
    </row>
    <row r="1060" spans="1:4">
      <c r="A1060" s="103">
        <v>48339694600</v>
      </c>
      <c r="B1060" t="s">
        <v>44</v>
      </c>
      <c r="C1060">
        <v>8.1999999999999993</v>
      </c>
      <c r="D1060">
        <v>76083</v>
      </c>
    </row>
    <row r="1061" spans="1:4">
      <c r="A1061" s="103">
        <v>48339694700</v>
      </c>
      <c r="B1061" t="s">
        <v>44</v>
      </c>
      <c r="C1061">
        <v>11.3</v>
      </c>
      <c r="D1061">
        <v>75409</v>
      </c>
    </row>
    <row r="1062" spans="1:4">
      <c r="A1062" s="103">
        <v>48473680100</v>
      </c>
      <c r="B1062" t="s">
        <v>45</v>
      </c>
      <c r="C1062">
        <v>14.7</v>
      </c>
      <c r="D1062">
        <v>105602</v>
      </c>
    </row>
    <row r="1063" spans="1:4">
      <c r="A1063" s="103">
        <v>48473680200</v>
      </c>
      <c r="B1063" t="s">
        <v>45</v>
      </c>
      <c r="C1063">
        <v>16.3</v>
      </c>
      <c r="D1063">
        <v>49799</v>
      </c>
    </row>
    <row r="1064" spans="1:4">
      <c r="A1064" s="103">
        <v>48473680300</v>
      </c>
      <c r="B1064" t="s">
        <v>45</v>
      </c>
      <c r="C1064">
        <v>19.8</v>
      </c>
      <c r="D1064">
        <v>48015</v>
      </c>
    </row>
    <row r="1065" spans="1:4">
      <c r="A1065" s="103">
        <v>48473680400</v>
      </c>
      <c r="B1065" t="s">
        <v>45</v>
      </c>
      <c r="C1065">
        <v>0</v>
      </c>
      <c r="D1065" t="s">
        <v>49</v>
      </c>
    </row>
    <row r="1066" spans="1:4">
      <c r="A1066" s="103">
        <v>48473680500</v>
      </c>
      <c r="B1066" t="s">
        <v>45</v>
      </c>
      <c r="C1066">
        <v>20.3</v>
      </c>
      <c r="D1066">
        <v>42513</v>
      </c>
    </row>
    <row r="1067" spans="1:4">
      <c r="A1067" s="103">
        <v>48473680600</v>
      </c>
      <c r="B1067" t="s">
        <v>45</v>
      </c>
      <c r="C1067">
        <v>11.2</v>
      </c>
      <c r="D1067">
        <v>78258</v>
      </c>
    </row>
    <row r="1068" spans="1:4">
      <c r="A1068" t="s">
        <v>46</v>
      </c>
      <c r="B1068" t="s">
        <v>46</v>
      </c>
    </row>
  </sheetData>
  <autoFilter ref="A1:D1" xr:uid="{00000000-0009-0000-0000-000007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W30"/>
  <sheetViews>
    <sheetView showGridLines="0" showRowColHeaders="0" topLeftCell="A9" zoomScale="85" zoomScaleNormal="85" zoomScaleSheetLayoutView="85" workbookViewId="0">
      <selection activeCell="C16" sqref="C16:D16"/>
    </sheetView>
  </sheetViews>
  <sheetFormatPr defaultColWidth="0" defaultRowHeight="15" zeroHeight="1"/>
  <cols>
    <col min="1" max="1" width="3.28515625" style="28" customWidth="1"/>
    <col min="2" max="2" width="12.42578125" style="28" customWidth="1"/>
    <col min="3" max="3" width="17.5703125" style="28" customWidth="1"/>
    <col min="4" max="4" width="56.140625" style="28" customWidth="1"/>
    <col min="5" max="5" width="13.7109375" style="28" customWidth="1"/>
    <col min="6" max="6" width="8.85546875" style="28" hidden="1" customWidth="1"/>
    <col min="7" max="7" width="12.7109375" style="28" hidden="1" customWidth="1"/>
    <col min="8" max="8" width="24.42578125" style="28" hidden="1" customWidth="1"/>
    <col min="9" max="16384" width="8.85546875" style="28" hidden="1"/>
  </cols>
  <sheetData>
    <row r="1" spans="1:23" ht="25.9" customHeight="1">
      <c r="A1" s="65"/>
      <c r="B1" s="39"/>
      <c r="C1" s="298" t="s">
        <v>156</v>
      </c>
      <c r="D1" s="298"/>
      <c r="E1" s="66"/>
      <c r="F1" s="39"/>
      <c r="G1" s="36"/>
      <c r="I1" s="37"/>
      <c r="J1" s="37"/>
      <c r="K1" s="37"/>
      <c r="L1" s="37"/>
      <c r="M1" s="37"/>
      <c r="N1" s="37"/>
      <c r="O1" s="37"/>
      <c r="P1" s="37"/>
      <c r="Q1" s="37"/>
      <c r="R1" s="37"/>
      <c r="S1" s="37"/>
      <c r="T1" s="37"/>
      <c r="U1" s="37"/>
      <c r="V1" s="37"/>
      <c r="W1" s="37"/>
    </row>
    <row r="2" spans="1:23" ht="43.15" customHeight="1">
      <c r="A2" s="67"/>
      <c r="B2" s="68"/>
      <c r="C2" s="295" t="s">
        <v>552</v>
      </c>
      <c r="D2" s="295"/>
      <c r="E2" s="69"/>
      <c r="F2" s="36"/>
      <c r="G2" s="36"/>
      <c r="I2" s="37"/>
      <c r="J2" s="37"/>
      <c r="K2" s="37"/>
      <c r="L2" s="37"/>
      <c r="M2" s="37"/>
      <c r="N2" s="37"/>
      <c r="O2" s="37"/>
      <c r="P2" s="37"/>
      <c r="Q2" s="37"/>
      <c r="R2" s="37"/>
      <c r="S2" s="37"/>
      <c r="T2" s="37"/>
      <c r="U2" s="37"/>
      <c r="V2" s="37"/>
      <c r="W2" s="37"/>
    </row>
    <row r="3" spans="1:23" ht="72" customHeight="1">
      <c r="A3" s="67"/>
      <c r="B3" s="68"/>
      <c r="C3" s="295" t="s">
        <v>553</v>
      </c>
      <c r="D3" s="295"/>
      <c r="E3" s="69"/>
      <c r="F3" s="36"/>
      <c r="G3" s="36"/>
      <c r="I3" s="37"/>
      <c r="J3" s="37"/>
      <c r="K3" s="37"/>
      <c r="L3" s="37"/>
      <c r="M3" s="37"/>
      <c r="N3" s="37"/>
      <c r="O3" s="37"/>
      <c r="P3" s="37"/>
      <c r="Q3" s="37"/>
      <c r="R3" s="37"/>
      <c r="S3" s="37"/>
      <c r="T3" s="37"/>
      <c r="U3" s="37"/>
      <c r="V3" s="37"/>
      <c r="W3" s="37"/>
    </row>
    <row r="4" spans="1:23" ht="48.6" customHeight="1">
      <c r="A4" s="67"/>
      <c r="B4" s="68"/>
      <c r="C4" s="294" t="s">
        <v>531</v>
      </c>
      <c r="D4" s="294"/>
      <c r="E4" s="69"/>
      <c r="F4" s="36"/>
      <c r="G4" s="36"/>
      <c r="I4" s="37"/>
      <c r="J4" s="37"/>
      <c r="K4" s="37"/>
      <c r="L4" s="37"/>
      <c r="M4" s="37"/>
      <c r="N4" s="37"/>
      <c r="O4" s="37"/>
      <c r="P4" s="37"/>
      <c r="Q4" s="37"/>
      <c r="R4" s="37"/>
      <c r="S4" s="37"/>
      <c r="T4" s="37"/>
      <c r="U4" s="37"/>
      <c r="V4" s="37"/>
      <c r="W4" s="37"/>
    </row>
    <row r="5" spans="1:23" ht="61.15" customHeight="1">
      <c r="A5" s="67"/>
      <c r="B5" s="68"/>
      <c r="C5" s="294" t="s">
        <v>532</v>
      </c>
      <c r="D5" s="294"/>
      <c r="E5" s="69"/>
      <c r="F5" s="36"/>
      <c r="G5" s="36"/>
      <c r="I5" s="37"/>
      <c r="J5" s="37"/>
      <c r="K5" s="37"/>
      <c r="L5" s="37"/>
      <c r="M5" s="37"/>
      <c r="N5" s="37"/>
      <c r="O5" s="37"/>
      <c r="P5" s="37"/>
      <c r="Q5" s="37"/>
      <c r="R5" s="37"/>
      <c r="S5" s="37"/>
      <c r="T5" s="37"/>
      <c r="U5" s="37"/>
      <c r="V5" s="37"/>
      <c r="W5" s="37"/>
    </row>
    <row r="6" spans="1:23" ht="37.15" customHeight="1">
      <c r="A6" s="67"/>
      <c r="B6" s="68"/>
      <c r="C6" s="294" t="s">
        <v>533</v>
      </c>
      <c r="D6" s="294"/>
      <c r="E6" s="69"/>
      <c r="F6" s="36"/>
      <c r="G6" s="36"/>
    </row>
    <row r="7" spans="1:23" ht="81" customHeight="1">
      <c r="A7" s="67"/>
      <c r="B7" s="68"/>
      <c r="C7" s="296" t="s">
        <v>554</v>
      </c>
      <c r="D7" s="297"/>
      <c r="E7" s="69"/>
      <c r="F7" s="36"/>
      <c r="G7" s="36"/>
    </row>
    <row r="8" spans="1:23" ht="37.15" customHeight="1">
      <c r="A8" s="67"/>
      <c r="B8" s="68"/>
      <c r="C8" s="294" t="s">
        <v>549</v>
      </c>
      <c r="D8" s="294"/>
      <c r="E8" s="69"/>
      <c r="F8" s="36"/>
      <c r="G8" s="36"/>
    </row>
    <row r="9" spans="1:23" ht="37.15" customHeight="1">
      <c r="A9" s="67"/>
      <c r="B9" s="68"/>
      <c r="C9" s="294" t="s">
        <v>534</v>
      </c>
      <c r="D9" s="294"/>
      <c r="E9" s="69"/>
      <c r="F9" s="36"/>
      <c r="G9" s="36"/>
    </row>
    <row r="10" spans="1:23" ht="81.75" customHeight="1">
      <c r="A10" s="67"/>
      <c r="B10" s="68"/>
      <c r="C10" s="294" t="s">
        <v>535</v>
      </c>
      <c r="D10" s="294"/>
      <c r="E10" s="69"/>
      <c r="F10" s="36"/>
      <c r="G10" s="36"/>
    </row>
    <row r="11" spans="1:23" ht="12" customHeight="1">
      <c r="A11" s="67"/>
      <c r="B11" s="68"/>
      <c r="C11" s="228"/>
      <c r="D11" s="228"/>
      <c r="E11" s="69"/>
      <c r="F11" s="36"/>
      <c r="G11" s="36"/>
    </row>
    <row r="12" spans="1:23" ht="14.45" customHeight="1">
      <c r="A12" s="67"/>
      <c r="B12" s="68"/>
      <c r="C12" s="300" t="s">
        <v>144</v>
      </c>
      <c r="D12" s="300"/>
      <c r="E12" s="69"/>
      <c r="F12" s="36"/>
      <c r="G12" s="36"/>
    </row>
    <row r="13" spans="1:23" ht="7.9" customHeight="1">
      <c r="A13" s="67"/>
      <c r="B13" s="68"/>
      <c r="C13" s="227"/>
      <c r="D13" s="227"/>
      <c r="E13" s="69"/>
      <c r="F13" s="36"/>
      <c r="G13" s="36"/>
    </row>
    <row r="14" spans="1:23" ht="78" customHeight="1">
      <c r="A14" s="67"/>
      <c r="B14" s="68"/>
      <c r="C14" s="300" t="s">
        <v>150</v>
      </c>
      <c r="D14" s="300"/>
      <c r="E14" s="69"/>
      <c r="F14" s="36"/>
      <c r="G14" s="36"/>
    </row>
    <row r="15" spans="1:23" ht="12" customHeight="1">
      <c r="A15" s="67"/>
      <c r="B15" s="68"/>
      <c r="C15" s="227"/>
      <c r="D15" s="227"/>
      <c r="E15" s="69"/>
      <c r="F15" s="36"/>
      <c r="G15" s="36"/>
    </row>
    <row r="16" spans="1:23" ht="15.75">
      <c r="A16" s="67"/>
      <c r="B16" s="68"/>
      <c r="C16" s="300" t="s">
        <v>145</v>
      </c>
      <c r="D16" s="300"/>
      <c r="E16" s="69"/>
      <c r="F16" s="36"/>
      <c r="G16" s="36"/>
    </row>
    <row r="17" spans="1:7" ht="15.75">
      <c r="A17" s="67"/>
      <c r="B17" s="68"/>
      <c r="C17" s="227"/>
      <c r="D17" s="227"/>
      <c r="E17" s="69"/>
      <c r="F17" s="36"/>
      <c r="G17" s="36"/>
    </row>
    <row r="18" spans="1:7" ht="15.75">
      <c r="A18" s="67"/>
      <c r="B18" s="68"/>
      <c r="C18" s="300" t="s">
        <v>570</v>
      </c>
      <c r="D18" s="300"/>
      <c r="E18" s="69"/>
      <c r="F18" s="36"/>
      <c r="G18" s="36"/>
    </row>
    <row r="19" spans="1:7" ht="15.75">
      <c r="A19" s="67"/>
      <c r="B19" s="68"/>
      <c r="C19" s="227"/>
      <c r="D19" s="227"/>
      <c r="E19" s="69"/>
      <c r="F19" s="36"/>
      <c r="G19" s="36"/>
    </row>
    <row r="20" spans="1:7" ht="14.45" customHeight="1">
      <c r="A20" s="67"/>
      <c r="B20" s="68"/>
      <c r="C20" s="300" t="s">
        <v>151</v>
      </c>
      <c r="D20" s="300"/>
      <c r="E20" s="69"/>
      <c r="F20" s="36"/>
      <c r="G20" s="36"/>
    </row>
    <row r="21" spans="1:7" s="35" customFormat="1" ht="15.75">
      <c r="A21" s="70"/>
      <c r="B21" s="71"/>
      <c r="C21" s="294" t="s">
        <v>146</v>
      </c>
      <c r="D21" s="294"/>
      <c r="E21" s="72"/>
      <c r="F21" s="38"/>
      <c r="G21" s="38"/>
    </row>
    <row r="22" spans="1:7" ht="14.45" customHeight="1">
      <c r="A22" s="67"/>
      <c r="B22" s="68"/>
      <c r="C22" s="294" t="s">
        <v>147</v>
      </c>
      <c r="D22" s="294"/>
      <c r="E22" s="69"/>
      <c r="F22" s="36"/>
      <c r="G22" s="36"/>
    </row>
    <row r="23" spans="1:7" ht="14.45" customHeight="1">
      <c r="A23" s="67"/>
      <c r="B23" s="68"/>
      <c r="C23" s="294"/>
      <c r="D23" s="294"/>
      <c r="E23" s="69"/>
      <c r="F23" s="36"/>
      <c r="G23" s="36"/>
    </row>
    <row r="24" spans="1:7" ht="15.75">
      <c r="A24" s="67"/>
      <c r="B24" s="68"/>
      <c r="C24" s="228"/>
      <c r="D24" s="228"/>
      <c r="E24" s="69"/>
      <c r="F24" s="36"/>
      <c r="G24" s="36"/>
    </row>
    <row r="25" spans="1:7" ht="14.45" customHeight="1">
      <c r="A25" s="67"/>
      <c r="B25" s="68"/>
      <c r="C25" s="300" t="s">
        <v>148</v>
      </c>
      <c r="D25" s="300"/>
      <c r="E25" s="69"/>
      <c r="F25" s="36"/>
      <c r="G25" s="36"/>
    </row>
    <row r="26" spans="1:7" ht="15.75">
      <c r="A26" s="67"/>
      <c r="B26" s="68"/>
      <c r="C26" s="80"/>
      <c r="D26" s="80"/>
      <c r="E26" s="69"/>
      <c r="F26" s="36"/>
      <c r="G26" s="36"/>
    </row>
    <row r="27" spans="1:7" ht="15.75">
      <c r="A27" s="67"/>
      <c r="B27" s="68"/>
      <c r="C27" s="300" t="s">
        <v>560</v>
      </c>
      <c r="D27" s="300"/>
      <c r="E27" s="69"/>
      <c r="F27" s="36"/>
      <c r="G27" s="36"/>
    </row>
    <row r="28" spans="1:7" ht="15.75">
      <c r="A28" s="67"/>
      <c r="B28" s="68"/>
      <c r="C28" s="294"/>
      <c r="D28" s="294"/>
      <c r="E28" s="69"/>
      <c r="F28" s="36"/>
      <c r="G28" s="36"/>
    </row>
    <row r="29" spans="1:7" ht="16.5" thickBot="1">
      <c r="A29" s="73"/>
      <c r="B29" s="74"/>
      <c r="C29" s="301" t="s">
        <v>559</v>
      </c>
      <c r="D29" s="301"/>
      <c r="E29" s="75"/>
      <c r="F29" s="40"/>
      <c r="G29" s="36"/>
    </row>
    <row r="30" spans="1:7">
      <c r="C30" s="299"/>
      <c r="D30" s="299"/>
    </row>
  </sheetData>
  <sheetProtection algorithmName="SHA-512" hashValue="0XXZDyzVCaDspN7XR/YYBNVLKKRKdW/agecEuBO7ycJG8zKR/UrmkPgGl1+I85AQTWPvUu+tQl+fu6zaNzvjrw==" saltValue="FR5Ov8P/U5DZOM0nlSQPEg==" spinCount="100000" sheet="1" selectLockedCells="1"/>
  <mergeCells count="23">
    <mergeCell ref="C30:D30"/>
    <mergeCell ref="C2:D2"/>
    <mergeCell ref="C16:D16"/>
    <mergeCell ref="C14:D14"/>
    <mergeCell ref="C12:D12"/>
    <mergeCell ref="C6:D6"/>
    <mergeCell ref="C25:D25"/>
    <mergeCell ref="C27:D27"/>
    <mergeCell ref="C29:D29"/>
    <mergeCell ref="C28:D28"/>
    <mergeCell ref="C18:D18"/>
    <mergeCell ref="C20:D20"/>
    <mergeCell ref="C21:D21"/>
    <mergeCell ref="C8:D8"/>
    <mergeCell ref="C9:D9"/>
    <mergeCell ref="C10:D10"/>
    <mergeCell ref="C22:D22"/>
    <mergeCell ref="C23:D23"/>
    <mergeCell ref="C3:D3"/>
    <mergeCell ref="C7:D7"/>
    <mergeCell ref="C1:D1"/>
    <mergeCell ref="C4:D4"/>
    <mergeCell ref="C5:D5"/>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361950</xdr:colOff>
                    <xdr:row>13</xdr:row>
                    <xdr:rowOff>95250</xdr:rowOff>
                  </from>
                  <to>
                    <xdr:col>1</xdr:col>
                    <xdr:colOff>581025</xdr:colOff>
                    <xdr:row>13</xdr:row>
                    <xdr:rowOff>314325</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361950</xdr:colOff>
                    <xdr:row>10</xdr:row>
                    <xdr:rowOff>390525</xdr:rowOff>
                  </from>
                  <to>
                    <xdr:col>1</xdr:col>
                    <xdr:colOff>581025</xdr:colOff>
                    <xdr:row>12</xdr:row>
                    <xdr:rowOff>47625</xdr:rowOff>
                  </to>
                </anchor>
              </controlPr>
            </control>
          </mc:Choice>
        </mc:AlternateContent>
        <mc:AlternateContent xmlns:mc="http://schemas.openxmlformats.org/markup-compatibility/2006">
          <mc:Choice Requires="x14">
            <control shapeId="4102" r:id="rId6" name="Check Box 6">
              <controlPr locked="0" defaultSize="0" autoFill="0" autoLine="0" autoPict="0">
                <anchor moveWithCells="1">
                  <from>
                    <xdr:col>1</xdr:col>
                    <xdr:colOff>352425</xdr:colOff>
                    <xdr:row>14</xdr:row>
                    <xdr:rowOff>561975</xdr:rowOff>
                  </from>
                  <to>
                    <xdr:col>1</xdr:col>
                    <xdr:colOff>561975</xdr:colOff>
                    <xdr:row>16</xdr:row>
                    <xdr:rowOff>38100</xdr:rowOff>
                  </to>
                </anchor>
              </controlPr>
            </control>
          </mc:Choice>
        </mc:AlternateContent>
        <mc:AlternateContent xmlns:mc="http://schemas.openxmlformats.org/markup-compatibility/2006">
          <mc:Choice Requires="x14">
            <control shapeId="4103" r:id="rId7" name="Check Box 7">
              <controlPr locked="0" defaultSize="0" autoFill="0" autoLine="0" autoPict="0">
                <anchor moveWithCells="1">
                  <from>
                    <xdr:col>1</xdr:col>
                    <xdr:colOff>352425</xdr:colOff>
                    <xdr:row>16</xdr:row>
                    <xdr:rowOff>171450</xdr:rowOff>
                  </from>
                  <to>
                    <xdr:col>1</xdr:col>
                    <xdr:colOff>561975</xdr:colOff>
                    <xdr:row>18</xdr:row>
                    <xdr:rowOff>0</xdr:rowOff>
                  </to>
                </anchor>
              </controlPr>
            </control>
          </mc:Choice>
        </mc:AlternateContent>
        <mc:AlternateContent xmlns:mc="http://schemas.openxmlformats.org/markup-compatibility/2006">
          <mc:Choice Requires="x14">
            <control shapeId="4104" r:id="rId8" name="Check Box 8">
              <controlPr locked="0" defaultSize="0" autoFill="0" autoLine="0" autoPict="0">
                <anchor moveWithCells="1">
                  <from>
                    <xdr:col>1</xdr:col>
                    <xdr:colOff>342900</xdr:colOff>
                    <xdr:row>18</xdr:row>
                    <xdr:rowOff>171450</xdr:rowOff>
                  </from>
                  <to>
                    <xdr:col>1</xdr:col>
                    <xdr:colOff>552450</xdr:colOff>
                    <xdr:row>20</xdr:row>
                    <xdr:rowOff>19050</xdr:rowOff>
                  </to>
                </anchor>
              </controlPr>
            </control>
          </mc:Choice>
        </mc:AlternateContent>
        <mc:AlternateContent xmlns:mc="http://schemas.openxmlformats.org/markup-compatibility/2006">
          <mc:Choice Requires="x14">
            <control shapeId="4105" r:id="rId9" name="Check Box 9">
              <controlPr locked="0" defaultSize="0" autoFill="0" autoLine="0" autoPict="0">
                <anchor moveWithCells="1">
                  <from>
                    <xdr:col>1</xdr:col>
                    <xdr:colOff>361950</xdr:colOff>
                    <xdr:row>23</xdr:row>
                    <xdr:rowOff>161925</xdr:rowOff>
                  </from>
                  <to>
                    <xdr:col>1</xdr:col>
                    <xdr:colOff>581025</xdr:colOff>
                    <xdr:row>25</xdr:row>
                    <xdr:rowOff>9525</xdr:rowOff>
                  </to>
                </anchor>
              </controlPr>
            </control>
          </mc:Choice>
        </mc:AlternateContent>
        <mc:AlternateContent xmlns:mc="http://schemas.openxmlformats.org/markup-compatibility/2006">
          <mc:Choice Requires="x14">
            <control shapeId="4106" r:id="rId10" name="Check Box 10">
              <controlPr locked="0" defaultSize="0" autoFill="0" autoLine="0" autoPict="0">
                <anchor moveWithCells="1">
                  <from>
                    <xdr:col>1</xdr:col>
                    <xdr:colOff>361950</xdr:colOff>
                    <xdr:row>25</xdr:row>
                    <xdr:rowOff>171450</xdr:rowOff>
                  </from>
                  <to>
                    <xdr:col>1</xdr:col>
                    <xdr:colOff>581025</xdr:colOff>
                    <xdr:row>27</xdr:row>
                    <xdr:rowOff>19050</xdr:rowOff>
                  </to>
                </anchor>
              </controlPr>
            </control>
          </mc:Choice>
        </mc:AlternateContent>
        <mc:AlternateContent xmlns:mc="http://schemas.openxmlformats.org/markup-compatibility/2006">
          <mc:Choice Requires="x14">
            <control shapeId="4107" r:id="rId11" name="Check Box 11">
              <controlPr locked="0" defaultSize="0" autoFill="0" autoLine="0" autoPict="0">
                <anchor moveWithCells="1">
                  <from>
                    <xdr:col>1</xdr:col>
                    <xdr:colOff>361950</xdr:colOff>
                    <xdr:row>27</xdr:row>
                    <xdr:rowOff>171450</xdr:rowOff>
                  </from>
                  <to>
                    <xdr:col>1</xdr:col>
                    <xdr:colOff>581025</xdr:colOff>
                    <xdr:row>28</xdr:row>
                    <xdr:rowOff>200025</xdr:rowOff>
                  </to>
                </anchor>
              </controlPr>
            </control>
          </mc:Choice>
        </mc:AlternateContent>
        <mc:AlternateContent xmlns:mc="http://schemas.openxmlformats.org/markup-compatibility/2006">
          <mc:Choice Requires="x14">
            <control shapeId="4108" r:id="rId12" name="Check Box 12">
              <controlPr locked="0" defaultSize="0" autoFill="0" autoLine="0" autoPict="0">
                <anchor moveWithCells="1">
                  <from>
                    <xdr:col>1</xdr:col>
                    <xdr:colOff>295275</xdr:colOff>
                    <xdr:row>2</xdr:row>
                    <xdr:rowOff>228600</xdr:rowOff>
                  </from>
                  <to>
                    <xdr:col>1</xdr:col>
                    <xdr:colOff>514350</xdr:colOff>
                    <xdr:row>2</xdr:row>
                    <xdr:rowOff>504825</xdr:rowOff>
                  </to>
                </anchor>
              </controlPr>
            </control>
          </mc:Choice>
        </mc:AlternateContent>
        <mc:AlternateContent xmlns:mc="http://schemas.openxmlformats.org/markup-compatibility/2006">
          <mc:Choice Requires="x14">
            <control shapeId="4109" r:id="rId13" name="Check Box 13">
              <controlPr locked="0" defaultSize="0" autoFill="0" autoLine="0" autoPict="0">
                <anchor moveWithCells="1">
                  <from>
                    <xdr:col>1</xdr:col>
                    <xdr:colOff>342900</xdr:colOff>
                    <xdr:row>6</xdr:row>
                    <xdr:rowOff>161925</xdr:rowOff>
                  </from>
                  <to>
                    <xdr:col>1</xdr:col>
                    <xdr:colOff>561975</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5"/>
  <sheetViews>
    <sheetView showGridLines="0" zoomScaleNormal="100" workbookViewId="0">
      <selection activeCell="A30" sqref="A30:B30"/>
    </sheetView>
  </sheetViews>
  <sheetFormatPr defaultColWidth="0" defaultRowHeight="14.25" zeroHeight="1"/>
  <cols>
    <col min="1" max="1" width="16.5703125" style="92" customWidth="1"/>
    <col min="2" max="2" width="120.42578125" style="92" customWidth="1"/>
    <col min="3" max="3" width="8.85546875" style="92" customWidth="1"/>
    <col min="4" max="9" width="8.85546875" style="92" hidden="1" customWidth="1"/>
    <col min="10" max="10" width="40.28515625" style="92" hidden="1" customWidth="1"/>
    <col min="11" max="11" width="32.140625" style="92" hidden="1" customWidth="1"/>
    <col min="12" max="12" width="5.140625" style="92" hidden="1" customWidth="1"/>
    <col min="13" max="13" width="8.85546875" style="92" hidden="1" customWidth="1"/>
    <col min="14" max="14" width="13.28515625" style="92" hidden="1" customWidth="1"/>
    <col min="15" max="16384" width="8.85546875" style="92" hidden="1"/>
  </cols>
  <sheetData>
    <row r="1" spans="1:13" ht="31.9" customHeight="1">
      <c r="A1" s="302" t="s">
        <v>167</v>
      </c>
      <c r="B1" s="302"/>
      <c r="D1" s="82"/>
      <c r="E1" s="82"/>
      <c r="F1" s="82"/>
      <c r="G1" s="82"/>
      <c r="H1" s="82"/>
      <c r="I1" s="82"/>
      <c r="J1" s="82"/>
      <c r="K1" s="82"/>
      <c r="L1" s="82"/>
    </row>
    <row r="2" spans="1:13"/>
    <row r="3" spans="1:13" s="94" customFormat="1" ht="63.75" customHeight="1">
      <c r="A3" s="304" t="s">
        <v>558</v>
      </c>
      <c r="B3" s="304"/>
      <c r="C3" s="93"/>
      <c r="D3" s="93"/>
      <c r="E3" s="93"/>
      <c r="F3" s="93"/>
      <c r="G3" s="93"/>
      <c r="H3" s="93"/>
      <c r="I3" s="93"/>
      <c r="J3" s="93"/>
      <c r="K3" s="93"/>
      <c r="L3" s="93"/>
      <c r="M3" s="93"/>
    </row>
    <row r="4" spans="1:13" s="94" customFormat="1" ht="14.45" customHeight="1">
      <c r="B4" s="278" t="s">
        <v>547</v>
      </c>
    </row>
    <row r="5" spans="1:13" s="94" customFormat="1" ht="14.45" customHeight="1">
      <c r="B5" s="95"/>
    </row>
    <row r="6" spans="1:13" s="94" customFormat="1" ht="37.9" customHeight="1">
      <c r="A6" s="303" t="s">
        <v>536</v>
      </c>
      <c r="B6" s="303"/>
    </row>
    <row r="7" spans="1:13" s="94" customFormat="1" ht="15">
      <c r="B7" s="96" t="s">
        <v>529</v>
      </c>
    </row>
    <row r="8" spans="1:13" s="94" customFormat="1" ht="30">
      <c r="B8" s="96" t="s">
        <v>530</v>
      </c>
    </row>
    <row r="9" spans="1:13" s="94" customFormat="1" ht="15">
      <c r="B9" s="96" t="s">
        <v>556</v>
      </c>
    </row>
    <row r="10" spans="1:13" s="94" customFormat="1" ht="15">
      <c r="B10" s="96"/>
    </row>
    <row r="11" spans="1:13" s="94" customFormat="1" ht="64.5" customHeight="1">
      <c r="A11" s="306" t="s">
        <v>548</v>
      </c>
      <c r="B11" s="306"/>
      <c r="C11" s="274"/>
    </row>
    <row r="12" spans="1:13" s="94" customFormat="1" ht="15">
      <c r="B12" s="96" t="s">
        <v>549</v>
      </c>
      <c r="C12" s="274"/>
    </row>
    <row r="13" spans="1:13" s="94" customFormat="1" ht="15">
      <c r="B13" s="274" t="s">
        <v>534</v>
      </c>
      <c r="C13" s="274"/>
    </row>
    <row r="14" spans="1:13" s="94" customFormat="1" ht="45">
      <c r="B14" s="275" t="s">
        <v>535</v>
      </c>
      <c r="C14" s="274"/>
    </row>
    <row r="15" spans="1:13" s="94" customFormat="1" ht="15">
      <c r="B15" s="96"/>
    </row>
    <row r="16" spans="1:13" s="94" customFormat="1" ht="35.450000000000003" customHeight="1">
      <c r="A16" s="305" t="s">
        <v>162</v>
      </c>
      <c r="B16" s="305"/>
    </row>
    <row r="17" spans="1:2" s="94" customFormat="1" ht="10.5" customHeight="1">
      <c r="A17" s="104"/>
      <c r="B17" s="104"/>
    </row>
    <row r="18" spans="1:2" s="94" customFormat="1" ht="15">
      <c r="A18" s="305" t="s">
        <v>163</v>
      </c>
      <c r="B18" s="305"/>
    </row>
    <row r="19" spans="1:2" s="94" customFormat="1" ht="15">
      <c r="A19" s="104"/>
      <c r="B19" s="104"/>
    </row>
    <row r="20" spans="1:2" s="94" customFormat="1" ht="15">
      <c r="A20" s="305" t="s">
        <v>164</v>
      </c>
      <c r="B20" s="305"/>
    </row>
    <row r="21" spans="1:2" s="94" customFormat="1" ht="15">
      <c r="B21" s="96" t="s">
        <v>165</v>
      </c>
    </row>
    <row r="22" spans="1:2" s="94" customFormat="1" ht="15">
      <c r="B22" s="96" t="s">
        <v>557</v>
      </c>
    </row>
    <row r="23" spans="1:2" s="94" customFormat="1" ht="30">
      <c r="B23" s="96" t="s">
        <v>555</v>
      </c>
    </row>
    <row r="24" spans="1:2" s="94" customFormat="1" ht="15">
      <c r="B24" s="96"/>
    </row>
    <row r="25" spans="1:2" s="94" customFormat="1" ht="15">
      <c r="A25" s="305" t="s">
        <v>166</v>
      </c>
      <c r="B25" s="305"/>
    </row>
    <row r="26" spans="1:2" s="94" customFormat="1" ht="15">
      <c r="A26" s="104"/>
      <c r="B26" s="104"/>
    </row>
    <row r="27" spans="1:2" s="94" customFormat="1" ht="15">
      <c r="A27" s="305" t="s">
        <v>550</v>
      </c>
      <c r="B27" s="305"/>
    </row>
    <row r="28" spans="1:2" s="94" customFormat="1" ht="15">
      <c r="A28" s="104"/>
      <c r="B28" s="104"/>
    </row>
    <row r="29" spans="1:2" s="94" customFormat="1" ht="15">
      <c r="A29" s="307"/>
      <c r="B29" s="307"/>
    </row>
    <row r="30" spans="1:2" s="94" customFormat="1" ht="60.6" customHeight="1">
      <c r="A30" s="305" t="s">
        <v>551</v>
      </c>
      <c r="B30" s="305"/>
    </row>
    <row r="31" spans="1:2" s="97" customFormat="1" ht="46.5" customHeight="1">
      <c r="A31" s="97" t="s">
        <v>572</v>
      </c>
    </row>
    <row r="32" spans="1:2" s="97" customFormat="1" ht="46.5" hidden="1" customHeight="1">
      <c r="A32" s="282"/>
    </row>
    <row r="33" spans="1:2" s="94" customFormat="1" ht="102.75" customHeight="1">
      <c r="A33" s="98" t="s">
        <v>169</v>
      </c>
      <c r="B33" s="99" t="s">
        <v>168</v>
      </c>
    </row>
    <row r="34" spans="1:2" s="94" customFormat="1" ht="15.75">
      <c r="B34" s="100"/>
    </row>
    <row r="35" spans="1:2" s="94" customFormat="1" ht="15.75">
      <c r="B35" s="100"/>
    </row>
    <row r="36" spans="1:2" s="94" customFormat="1" ht="15.75">
      <c r="B36" s="100"/>
    </row>
    <row r="37" spans="1:2" s="94" customFormat="1" ht="15" hidden="1"/>
    <row r="38" spans="1:2" hidden="1"/>
    <row r="39" spans="1:2" hidden="1"/>
    <row r="40" spans="1:2" hidden="1"/>
    <row r="41" spans="1:2" hidden="1"/>
    <row r="42" spans="1:2" hidden="1"/>
    <row r="43" spans="1:2" hidden="1"/>
    <row r="44" spans="1:2"/>
    <row r="45" spans="1:2"/>
  </sheetData>
  <sheetProtection algorithmName="SHA-512" hashValue="efn/WEvOpn9YwhxpzkB9ZSf9mJ1kcsqve/qP0tCaWzxWIWut9KZC1XLWrpVVdKWXYWegtux2RDUch9wXWvdguQ==" saltValue="d1XeiGZwY6dr861TbvfdqA==" spinCount="100000" sheet="1"/>
  <mergeCells count="11">
    <mergeCell ref="A20:B20"/>
    <mergeCell ref="A25:B25"/>
    <mergeCell ref="A27:B27"/>
    <mergeCell ref="A29:B29"/>
    <mergeCell ref="A30:B30"/>
    <mergeCell ref="A1:B1"/>
    <mergeCell ref="A6:B6"/>
    <mergeCell ref="A3:B3"/>
    <mergeCell ref="A16:B16"/>
    <mergeCell ref="A18:B18"/>
    <mergeCell ref="A11:B11"/>
  </mergeCells>
  <hyperlinks>
    <hyperlink ref="B4" r:id="rId1" xr:uid="{8B44E457-36DD-43BF-A8E4-C03F924520F9}"/>
  </hyperlinks>
  <pageMargins left="0.7" right="0.7" top="0.75" bottom="0.75" header="0.3" footer="0.3"/>
  <pageSetup scale="6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U30"/>
  <sheetViews>
    <sheetView showGridLines="0" showRowColHeaders="0" topLeftCell="A13" zoomScale="55" zoomScaleNormal="55" workbookViewId="0">
      <selection activeCell="A12" sqref="A12"/>
    </sheetView>
  </sheetViews>
  <sheetFormatPr defaultColWidth="0" defaultRowHeight="15" zeroHeight="1"/>
  <cols>
    <col min="1" max="10" width="9.140625" customWidth="1"/>
    <col min="11" max="11" width="40.28515625" customWidth="1"/>
    <col min="12" max="12" width="32.140625" customWidth="1"/>
    <col min="13" max="13" width="5.140625" customWidth="1"/>
    <col min="14" max="14" width="9.140625" customWidth="1"/>
    <col min="15" max="15" width="28.28515625" customWidth="1"/>
    <col min="16" max="17" width="9.140625" customWidth="1"/>
    <col min="18" max="16384" width="9.140625" hidden="1"/>
  </cols>
  <sheetData>
    <row r="1" spans="1:21"/>
    <row r="2" spans="1:21" ht="14.45" customHeight="1">
      <c r="D2" s="312" t="s">
        <v>155</v>
      </c>
      <c r="E2" s="312"/>
      <c r="F2" s="312"/>
      <c r="G2" s="312"/>
      <c r="H2" s="312"/>
      <c r="I2" s="312"/>
      <c r="J2" s="312"/>
      <c r="K2" s="312"/>
      <c r="L2" s="312"/>
      <c r="M2" s="312"/>
    </row>
    <row r="3" spans="1:21" ht="14.45" customHeight="1">
      <c r="C3" s="79"/>
      <c r="D3" s="312"/>
      <c r="E3" s="312"/>
      <c r="F3" s="312"/>
      <c r="G3" s="312"/>
      <c r="H3" s="312"/>
      <c r="I3" s="312"/>
      <c r="J3" s="312"/>
      <c r="K3" s="312"/>
      <c r="L3" s="312"/>
      <c r="M3" s="312"/>
    </row>
    <row r="4" spans="1:21" ht="14.45" customHeight="1">
      <c r="D4" s="312"/>
      <c r="E4" s="312"/>
      <c r="F4" s="312"/>
      <c r="G4" s="312"/>
      <c r="H4" s="312"/>
      <c r="I4" s="312"/>
      <c r="J4" s="312"/>
      <c r="K4" s="312"/>
      <c r="L4" s="312"/>
      <c r="M4" s="312"/>
    </row>
    <row r="5" spans="1:21" ht="14.45" customHeight="1">
      <c r="D5" s="312"/>
      <c r="E5" s="312"/>
      <c r="F5" s="312"/>
      <c r="G5" s="312"/>
      <c r="H5" s="312"/>
      <c r="I5" s="312"/>
      <c r="J5" s="312"/>
      <c r="K5" s="312"/>
      <c r="L5" s="312"/>
      <c r="M5" s="312"/>
    </row>
    <row r="6" spans="1:21"/>
    <row r="7" spans="1:21" ht="22.5">
      <c r="B7" s="313" t="s">
        <v>135</v>
      </c>
      <c r="C7" s="313"/>
      <c r="D7" s="313"/>
      <c r="E7" s="313"/>
      <c r="F7" s="313"/>
      <c r="G7" s="313"/>
      <c r="H7" s="313"/>
      <c r="I7" s="313"/>
      <c r="J7" s="313"/>
      <c r="K7" s="313"/>
      <c r="L7" s="313"/>
      <c r="M7" s="313"/>
      <c r="N7" s="313"/>
      <c r="O7" s="157"/>
      <c r="P7" s="157"/>
      <c r="Q7" s="81"/>
      <c r="R7" s="81"/>
      <c r="S7" s="81"/>
      <c r="T7" s="81"/>
      <c r="U7" s="81"/>
    </row>
    <row r="8" spans="1:21" ht="43.9" customHeight="1">
      <c r="B8" s="314" t="s">
        <v>321</v>
      </c>
      <c r="C8" s="314"/>
      <c r="D8" s="314"/>
      <c r="E8" s="314"/>
      <c r="F8" s="314"/>
      <c r="G8" s="314"/>
      <c r="H8" s="314"/>
      <c r="I8" s="314"/>
      <c r="J8" s="314"/>
      <c r="K8" s="314"/>
      <c r="L8" s="314"/>
      <c r="M8" s="314"/>
      <c r="N8" s="314"/>
      <c r="O8" s="314"/>
      <c r="P8" s="157"/>
      <c r="Q8" s="81"/>
      <c r="R8" s="81"/>
      <c r="S8" s="81"/>
      <c r="T8" s="81"/>
      <c r="U8" s="81"/>
    </row>
    <row r="9" spans="1:21" ht="22.5">
      <c r="B9" s="157"/>
      <c r="C9" s="157"/>
      <c r="D9" s="157"/>
      <c r="E9" s="157"/>
      <c r="F9" s="157"/>
      <c r="G9" s="157"/>
      <c r="H9" s="157"/>
      <c r="I9" s="157"/>
      <c r="J9" s="157"/>
      <c r="K9" s="157"/>
      <c r="L9" s="157"/>
      <c r="M9" s="157"/>
      <c r="N9" s="157"/>
      <c r="O9" s="157"/>
      <c r="P9" s="157"/>
      <c r="Q9" s="81"/>
      <c r="R9" s="81"/>
      <c r="S9" s="81"/>
      <c r="T9" s="81"/>
      <c r="U9" s="81"/>
    </row>
    <row r="10" spans="1:21" ht="40.5" customHeight="1">
      <c r="A10" s="216">
        <v>1</v>
      </c>
      <c r="B10" s="309" t="s">
        <v>322</v>
      </c>
      <c r="C10" s="309"/>
      <c r="D10" s="309"/>
      <c r="E10" s="309"/>
      <c r="F10" s="309"/>
      <c r="G10" s="309"/>
      <c r="H10" s="309"/>
      <c r="I10" s="309"/>
      <c r="J10" s="309"/>
      <c r="K10" s="309"/>
      <c r="L10" s="309"/>
      <c r="M10" s="309"/>
      <c r="N10" s="309"/>
      <c r="O10" s="309"/>
      <c r="P10" s="157"/>
      <c r="Q10" s="81"/>
      <c r="R10" s="81"/>
      <c r="S10" s="81"/>
      <c r="T10" s="81"/>
      <c r="U10" s="81"/>
    </row>
    <row r="11" spans="1:21" ht="119.25" customHeight="1">
      <c r="A11" s="217">
        <v>2</v>
      </c>
      <c r="B11" s="310" t="s">
        <v>323</v>
      </c>
      <c r="C11" s="310"/>
      <c r="D11" s="310"/>
      <c r="E11" s="310"/>
      <c r="F11" s="310"/>
      <c r="G11" s="310"/>
      <c r="H11" s="310"/>
      <c r="I11" s="310"/>
      <c r="J11" s="310"/>
      <c r="K11" s="310"/>
      <c r="L11" s="310"/>
      <c r="M11" s="310"/>
      <c r="N11" s="310"/>
      <c r="O11" s="310"/>
      <c r="P11" s="157"/>
      <c r="Q11" s="81"/>
      <c r="R11" s="81"/>
      <c r="S11" s="81"/>
      <c r="T11" s="81"/>
      <c r="U11" s="81"/>
    </row>
    <row r="12" spans="1:21" ht="108.75" customHeight="1">
      <c r="A12" s="216">
        <v>3</v>
      </c>
      <c r="B12" s="309" t="s">
        <v>324</v>
      </c>
      <c r="C12" s="309"/>
      <c r="D12" s="309"/>
      <c r="E12" s="309"/>
      <c r="F12" s="309"/>
      <c r="G12" s="309"/>
      <c r="H12" s="309"/>
      <c r="I12" s="309"/>
      <c r="J12" s="309"/>
      <c r="K12" s="309"/>
      <c r="L12" s="309"/>
      <c r="M12" s="309"/>
      <c r="N12" s="309"/>
      <c r="O12" s="309"/>
      <c r="P12" s="157"/>
      <c r="Q12" s="81"/>
      <c r="R12" s="81"/>
      <c r="S12" s="81"/>
      <c r="T12" s="81"/>
      <c r="U12" s="81"/>
    </row>
    <row r="13" spans="1:21" ht="40.5" customHeight="1">
      <c r="A13" s="217">
        <v>4</v>
      </c>
      <c r="B13" s="310" t="s">
        <v>325</v>
      </c>
      <c r="C13" s="310"/>
      <c r="D13" s="310"/>
      <c r="E13" s="310"/>
      <c r="F13" s="310"/>
      <c r="G13" s="310"/>
      <c r="H13" s="310"/>
      <c r="I13" s="310"/>
      <c r="J13" s="310"/>
      <c r="K13" s="310"/>
      <c r="L13" s="310"/>
      <c r="M13" s="310"/>
      <c r="N13" s="310"/>
      <c r="O13" s="310"/>
      <c r="P13" s="157"/>
      <c r="Q13" s="81"/>
      <c r="R13" s="81"/>
      <c r="S13" s="81"/>
      <c r="T13" s="81"/>
      <c r="U13" s="81"/>
    </row>
    <row r="14" spans="1:21" ht="111.75" customHeight="1">
      <c r="A14" s="216">
        <v>5</v>
      </c>
      <c r="B14" s="309" t="s">
        <v>326</v>
      </c>
      <c r="C14" s="309"/>
      <c r="D14" s="309"/>
      <c r="E14" s="309"/>
      <c r="F14" s="309"/>
      <c r="G14" s="309"/>
      <c r="H14" s="309"/>
      <c r="I14" s="309"/>
      <c r="J14" s="309"/>
      <c r="K14" s="309"/>
      <c r="L14" s="309"/>
      <c r="M14" s="309"/>
      <c r="N14" s="309"/>
      <c r="O14" s="309"/>
      <c r="P14" s="157"/>
      <c r="Q14" s="81"/>
      <c r="R14" s="81"/>
      <c r="S14" s="81"/>
      <c r="T14" s="81"/>
      <c r="U14" s="81"/>
    </row>
    <row r="15" spans="1:21" ht="79.5" customHeight="1">
      <c r="A15" s="217">
        <v>6</v>
      </c>
      <c r="B15" s="310" t="s">
        <v>327</v>
      </c>
      <c r="C15" s="310"/>
      <c r="D15" s="310"/>
      <c r="E15" s="310"/>
      <c r="F15" s="310"/>
      <c r="G15" s="310"/>
      <c r="H15" s="310"/>
      <c r="I15" s="310"/>
      <c r="J15" s="310"/>
      <c r="K15" s="310"/>
      <c r="L15" s="310"/>
      <c r="M15" s="310"/>
      <c r="N15" s="310"/>
      <c r="O15" s="310"/>
      <c r="P15" s="157"/>
      <c r="Q15" s="81"/>
      <c r="R15" s="81"/>
      <c r="S15" s="81"/>
      <c r="T15" s="81"/>
      <c r="U15" s="81"/>
    </row>
    <row r="16" spans="1:21" ht="147" customHeight="1">
      <c r="A16" s="216">
        <v>7</v>
      </c>
      <c r="B16" s="309" t="s">
        <v>330</v>
      </c>
      <c r="C16" s="309"/>
      <c r="D16" s="309"/>
      <c r="E16" s="309"/>
      <c r="F16" s="309"/>
      <c r="G16" s="309"/>
      <c r="H16" s="309"/>
      <c r="I16" s="309"/>
      <c r="J16" s="309"/>
      <c r="K16" s="309"/>
      <c r="L16" s="309"/>
      <c r="M16" s="309"/>
      <c r="N16" s="309"/>
      <c r="O16" s="309"/>
      <c r="P16" s="157"/>
      <c r="Q16" s="81"/>
      <c r="R16" s="81"/>
      <c r="S16" s="81"/>
      <c r="T16" s="81"/>
      <c r="U16" s="81"/>
    </row>
    <row r="17" spans="1:21" ht="214.5" customHeight="1">
      <c r="A17" s="217">
        <v>8</v>
      </c>
      <c r="B17" s="310" t="s">
        <v>329</v>
      </c>
      <c r="C17" s="310"/>
      <c r="D17" s="310"/>
      <c r="E17" s="310"/>
      <c r="F17" s="310"/>
      <c r="G17" s="310"/>
      <c r="H17" s="310"/>
      <c r="I17" s="310"/>
      <c r="J17" s="310"/>
      <c r="K17" s="310"/>
      <c r="L17" s="310"/>
      <c r="M17" s="310"/>
      <c r="N17" s="310"/>
      <c r="O17" s="310"/>
      <c r="P17" s="157"/>
      <c r="Q17" s="81"/>
      <c r="R17" s="81"/>
      <c r="S17" s="81"/>
      <c r="T17" s="81"/>
      <c r="U17" s="81"/>
    </row>
    <row r="18" spans="1:21" ht="40.5" customHeight="1">
      <c r="A18" s="216">
        <v>9</v>
      </c>
      <c r="B18" s="309" t="s">
        <v>328</v>
      </c>
      <c r="C18" s="309"/>
      <c r="D18" s="309"/>
      <c r="E18" s="309"/>
      <c r="F18" s="309"/>
      <c r="G18" s="309"/>
      <c r="H18" s="309"/>
      <c r="I18" s="309"/>
      <c r="J18" s="309"/>
      <c r="K18" s="309"/>
      <c r="L18" s="309"/>
      <c r="M18" s="309"/>
      <c r="N18" s="309"/>
      <c r="O18" s="309"/>
      <c r="P18" s="157"/>
      <c r="Q18" s="81"/>
      <c r="R18" s="81"/>
      <c r="S18" s="81"/>
      <c r="T18" s="81"/>
      <c r="U18" s="81"/>
    </row>
    <row r="19" spans="1:21" ht="40.5" customHeight="1">
      <c r="B19" s="311"/>
      <c r="C19" s="311"/>
      <c r="D19" s="311"/>
      <c r="E19" s="311"/>
      <c r="F19" s="311"/>
      <c r="G19" s="311"/>
      <c r="H19" s="311"/>
      <c r="I19" s="311"/>
      <c r="J19" s="311"/>
      <c r="K19" s="311"/>
      <c r="L19" s="311"/>
      <c r="M19" s="311"/>
      <c r="N19" s="311"/>
      <c r="O19" s="311"/>
      <c r="P19" s="157"/>
      <c r="Q19" s="81"/>
      <c r="R19" s="81"/>
      <c r="S19" s="81"/>
      <c r="T19" s="81"/>
      <c r="U19" s="81"/>
    </row>
    <row r="20" spans="1:21" ht="141.75" customHeight="1">
      <c r="B20" s="315" t="s">
        <v>319</v>
      </c>
      <c r="C20" s="315"/>
      <c r="D20" s="315"/>
      <c r="E20" s="315"/>
      <c r="F20" s="315"/>
      <c r="G20" s="315"/>
      <c r="H20" s="315"/>
      <c r="I20" s="315"/>
      <c r="J20" s="315"/>
      <c r="K20" s="315"/>
      <c r="L20" s="315"/>
      <c r="M20" s="315"/>
      <c r="N20" s="315"/>
      <c r="O20" s="315"/>
      <c r="P20" s="315"/>
      <c r="Q20" s="81"/>
      <c r="R20" s="81"/>
      <c r="S20" s="81"/>
      <c r="T20" s="81"/>
      <c r="U20" s="81"/>
    </row>
    <row r="21" spans="1:21" ht="22.5">
      <c r="B21" s="157"/>
      <c r="C21" s="308" t="s">
        <v>157</v>
      </c>
      <c r="D21" s="308"/>
      <c r="E21" s="308"/>
      <c r="F21" s="308"/>
      <c r="G21" s="308"/>
      <c r="H21" s="308"/>
      <c r="I21" s="308"/>
      <c r="J21" s="308"/>
      <c r="K21" s="308"/>
      <c r="L21" s="308"/>
      <c r="M21" s="157"/>
      <c r="N21" s="157"/>
      <c r="O21" s="157"/>
      <c r="P21" s="157"/>
      <c r="Q21" s="81"/>
      <c r="R21" s="81"/>
      <c r="S21" s="81"/>
      <c r="T21" s="81"/>
      <c r="U21" s="81"/>
    </row>
    <row r="22" spans="1:21" ht="22.5">
      <c r="B22" s="157"/>
      <c r="C22" s="158" t="s">
        <v>158</v>
      </c>
      <c r="D22" s="157"/>
      <c r="E22" s="157"/>
      <c r="F22" s="157"/>
      <c r="G22" s="157"/>
      <c r="H22" s="157"/>
      <c r="I22" s="157"/>
      <c r="J22" s="157"/>
      <c r="K22" s="157"/>
      <c r="L22" s="157"/>
      <c r="M22" s="157"/>
      <c r="N22" s="157"/>
      <c r="O22" s="157"/>
      <c r="P22" s="157"/>
      <c r="Q22" s="81"/>
      <c r="R22" s="81"/>
      <c r="S22" s="81"/>
      <c r="T22" s="81"/>
      <c r="U22" s="81"/>
    </row>
    <row r="23" spans="1:21" ht="22.5">
      <c r="B23" s="157"/>
      <c r="C23" s="158" t="s">
        <v>159</v>
      </c>
      <c r="D23" s="157"/>
      <c r="E23" s="157"/>
      <c r="F23" s="157"/>
      <c r="G23" s="157"/>
      <c r="H23" s="157"/>
      <c r="I23" s="157"/>
      <c r="J23" s="157"/>
      <c r="K23" s="157"/>
      <c r="L23" s="157"/>
      <c r="M23" s="157"/>
      <c r="N23" s="157"/>
      <c r="O23" s="157"/>
      <c r="P23" s="157"/>
      <c r="Q23" s="81"/>
      <c r="R23" s="81"/>
      <c r="S23" s="81"/>
      <c r="T23" s="81"/>
      <c r="U23" s="81"/>
    </row>
    <row r="24" spans="1:21" ht="22.5">
      <c r="B24" s="157"/>
      <c r="C24" s="158" t="s">
        <v>160</v>
      </c>
      <c r="D24" s="157"/>
      <c r="E24" s="157"/>
      <c r="F24" s="157"/>
      <c r="G24" s="157"/>
      <c r="H24" s="157"/>
      <c r="I24" s="157"/>
      <c r="J24" s="157"/>
      <c r="K24" s="157"/>
      <c r="L24" s="157"/>
      <c r="M24" s="157"/>
      <c r="N24" s="157"/>
      <c r="O24" s="157"/>
      <c r="P24" s="157"/>
      <c r="Q24" s="81"/>
      <c r="R24" s="81"/>
      <c r="S24" s="81"/>
      <c r="T24" s="81"/>
      <c r="U24" s="81"/>
    </row>
    <row r="25" spans="1:21" ht="22.5">
      <c r="B25" s="157"/>
      <c r="C25" s="158" t="s">
        <v>161</v>
      </c>
      <c r="D25" s="157"/>
      <c r="E25" s="157"/>
      <c r="F25" s="157"/>
      <c r="G25" s="157"/>
      <c r="H25" s="157"/>
      <c r="I25" s="157"/>
      <c r="J25" s="157"/>
      <c r="K25" s="157"/>
      <c r="L25" s="157"/>
      <c r="M25" s="157"/>
      <c r="N25" s="157"/>
      <c r="O25" s="157"/>
      <c r="P25" s="157"/>
      <c r="Q25" s="81"/>
      <c r="R25" s="81"/>
      <c r="S25" s="81"/>
      <c r="T25" s="81"/>
      <c r="U25" s="81"/>
    </row>
    <row r="26" spans="1:21" ht="22.5">
      <c r="B26" s="157"/>
      <c r="C26" s="158" t="s">
        <v>320</v>
      </c>
      <c r="D26" s="157"/>
      <c r="E26" s="157"/>
      <c r="F26" s="157"/>
      <c r="G26" s="157"/>
      <c r="H26" s="157"/>
      <c r="I26" s="157"/>
      <c r="J26" s="157"/>
      <c r="K26" s="157"/>
      <c r="L26" s="157"/>
      <c r="M26" s="157"/>
      <c r="N26" s="157"/>
      <c r="O26" s="157"/>
      <c r="P26" s="157"/>
      <c r="Q26" s="81"/>
      <c r="R26" s="81"/>
      <c r="S26" s="81"/>
      <c r="T26" s="81"/>
      <c r="U26" s="81"/>
    </row>
    <row r="27" spans="1:21" ht="22.5">
      <c r="B27" s="157"/>
      <c r="C27" s="158" t="s">
        <v>331</v>
      </c>
      <c r="D27" s="157"/>
      <c r="E27" s="157"/>
      <c r="F27" s="157"/>
      <c r="G27" s="157"/>
      <c r="H27" s="157"/>
      <c r="I27" s="157"/>
      <c r="J27" s="157"/>
      <c r="K27" s="157"/>
      <c r="L27" s="157"/>
      <c r="M27" s="157"/>
      <c r="N27" s="157"/>
      <c r="O27" s="157"/>
      <c r="P27" s="157"/>
      <c r="Q27" s="81"/>
      <c r="R27" s="81"/>
      <c r="S27" s="81"/>
      <c r="T27" s="81"/>
      <c r="U27" s="81"/>
    </row>
    <row r="28" spans="1:21" ht="15.75">
      <c r="B28" s="81"/>
      <c r="C28" s="81"/>
      <c r="D28" s="81"/>
      <c r="E28" s="81"/>
      <c r="F28" s="81"/>
      <c r="G28" s="81"/>
      <c r="H28" s="81"/>
      <c r="I28" s="81"/>
      <c r="J28" s="81"/>
      <c r="K28" s="81"/>
      <c r="L28" s="81"/>
      <c r="M28" s="81"/>
      <c r="N28" s="81"/>
      <c r="O28" s="81"/>
      <c r="P28" s="81"/>
      <c r="Q28" s="81"/>
      <c r="R28" s="81"/>
      <c r="S28" s="81"/>
      <c r="T28" s="81"/>
      <c r="U28" s="81"/>
    </row>
    <row r="29" spans="1:21" ht="15.75" hidden="1">
      <c r="B29" s="81"/>
      <c r="C29" s="81"/>
      <c r="D29" s="81"/>
      <c r="E29" s="81"/>
      <c r="F29" s="81"/>
      <c r="G29" s="81"/>
      <c r="H29" s="81"/>
      <c r="I29" s="81"/>
      <c r="J29" s="81"/>
      <c r="K29" s="81"/>
      <c r="L29" s="81"/>
      <c r="M29" s="81"/>
      <c r="N29" s="81"/>
      <c r="O29" s="81"/>
      <c r="P29" s="81"/>
      <c r="Q29" s="81"/>
      <c r="R29" s="81"/>
      <c r="S29" s="81"/>
      <c r="T29" s="81"/>
      <c r="U29" s="81"/>
    </row>
    <row r="30" spans="1:21" ht="15.75" hidden="1">
      <c r="B30" s="81"/>
      <c r="C30" s="81"/>
      <c r="D30" s="81"/>
      <c r="E30" s="81"/>
      <c r="F30" s="81"/>
      <c r="G30" s="81"/>
      <c r="H30" s="81"/>
      <c r="I30" s="81"/>
      <c r="J30" s="81"/>
      <c r="K30" s="81"/>
      <c r="L30" s="81"/>
      <c r="M30" s="81"/>
      <c r="N30" s="81"/>
      <c r="O30" s="81"/>
      <c r="P30" s="81"/>
      <c r="Q30" s="81"/>
      <c r="R30" s="81"/>
      <c r="S30" s="81"/>
      <c r="T30" s="81"/>
      <c r="U30" s="81"/>
    </row>
  </sheetData>
  <sheetProtection algorithmName="SHA-512" hashValue="JlfRSlIO+p0LijICfIBiXmjrw9vpVy1MCtY0sonGnwUIPaP6mMkh3fLZy+Doe4Rpw0jWXRdzdHMlD/JOVPAtJA==" saltValue="RjiQPmP1CSLt+/JdTcnNuw==" spinCount="100000" sheet="1" selectLockedCells="1"/>
  <mergeCells count="15">
    <mergeCell ref="D2:M5"/>
    <mergeCell ref="B7:N7"/>
    <mergeCell ref="B8:O8"/>
    <mergeCell ref="B10:O10"/>
    <mergeCell ref="B20:P20"/>
    <mergeCell ref="B11:O11"/>
    <mergeCell ref="B12:O12"/>
    <mergeCell ref="B13:O13"/>
    <mergeCell ref="B14:O14"/>
    <mergeCell ref="B15:O15"/>
    <mergeCell ref="C21:L21"/>
    <mergeCell ref="B16:O16"/>
    <mergeCell ref="B17:O17"/>
    <mergeCell ref="B18:O18"/>
    <mergeCell ref="B19:O19"/>
  </mergeCells>
  <pageMargins left="0.7" right="0.7" top="0.75" bottom="0.75" header="0.3" footer="0.3"/>
  <pageSetup scale="54" fitToHeight="0"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BM142"/>
  <sheetViews>
    <sheetView showGridLines="0" zoomScale="70" zoomScaleNormal="70" workbookViewId="0">
      <selection activeCell="D23" sqref="D23:E23"/>
    </sheetView>
  </sheetViews>
  <sheetFormatPr defaultColWidth="0" defaultRowHeight="15.75" zeroHeight="1"/>
  <cols>
    <col min="1" max="1" width="6.140625" style="106" customWidth="1"/>
    <col min="2" max="2" width="31.28515625" style="13" customWidth="1"/>
    <col min="3" max="3" width="24.28515625" style="106" customWidth="1"/>
    <col min="4" max="4" width="14.140625" style="106" customWidth="1"/>
    <col min="5" max="5" width="14.42578125" style="106" customWidth="1"/>
    <col min="6" max="6" width="18.140625" style="106" customWidth="1"/>
    <col min="7" max="8" width="14.140625" style="106" customWidth="1"/>
    <col min="9" max="9" width="16.85546875" style="106" customWidth="1"/>
    <col min="10" max="10" width="20.28515625" style="106" customWidth="1"/>
    <col min="11" max="11" width="14.140625" style="106" customWidth="1"/>
    <col min="12" max="12" width="11.5703125" style="106" customWidth="1"/>
    <col min="13" max="13" width="20.85546875" style="106" hidden="1" customWidth="1"/>
    <col min="14" max="14" width="14.42578125" style="106" hidden="1" customWidth="1"/>
    <col min="15" max="15" width="21.5703125" style="106" hidden="1" customWidth="1"/>
    <col min="16" max="16" width="14.42578125" style="106" hidden="1" customWidth="1"/>
    <col min="17" max="17" width="36" style="106" hidden="1" customWidth="1"/>
    <col min="18" max="18" width="14.5703125" style="106" hidden="1" customWidth="1"/>
    <col min="19" max="19" width="9.140625" style="106" hidden="1" customWidth="1"/>
    <col min="20" max="20" width="14" style="106" hidden="1" customWidth="1"/>
    <col min="21" max="21" width="26" style="106" hidden="1" customWidth="1"/>
    <col min="22" max="22" width="25.42578125" style="106" hidden="1" customWidth="1"/>
    <col min="23" max="23" width="27.28515625" style="106" hidden="1" customWidth="1"/>
    <col min="24" max="24" width="27.7109375" style="106" hidden="1" customWidth="1"/>
    <col min="25" max="25" width="50.42578125" style="106" hidden="1" customWidth="1"/>
    <col min="26" max="16384" width="9.140625" style="106" hidden="1"/>
  </cols>
  <sheetData>
    <row r="1" spans="1:12">
      <c r="A1" s="2"/>
      <c r="B1" s="1" t="s">
        <v>385</v>
      </c>
      <c r="C1" s="2"/>
      <c r="D1" s="2"/>
      <c r="E1" s="2"/>
      <c r="F1" s="2"/>
      <c r="G1" s="2"/>
      <c r="H1" s="2"/>
      <c r="I1" s="2"/>
      <c r="J1" s="2"/>
      <c r="K1" s="2"/>
      <c r="L1" s="2"/>
    </row>
    <row r="2" spans="1:12">
      <c r="A2" s="2"/>
      <c r="B2" s="1"/>
      <c r="C2" s="2"/>
      <c r="D2" s="2"/>
      <c r="E2" s="2"/>
      <c r="F2" s="2"/>
      <c r="G2" s="2"/>
      <c r="H2" s="2"/>
      <c r="I2" s="2"/>
      <c r="J2" s="2"/>
      <c r="K2" s="2"/>
      <c r="L2" s="2"/>
    </row>
    <row r="3" spans="1:12" ht="32.25" customHeight="1">
      <c r="A3" s="2"/>
      <c r="B3" s="3" t="s">
        <v>0</v>
      </c>
      <c r="C3" s="373"/>
      <c r="D3" s="373"/>
      <c r="E3" s="373"/>
      <c r="F3" s="373"/>
      <c r="G3" s="373"/>
      <c r="H3" s="373"/>
      <c r="I3" s="373"/>
      <c r="J3" s="373"/>
      <c r="K3" s="373"/>
    </row>
    <row r="4" spans="1:12" ht="20.100000000000001" customHeight="1">
      <c r="A4" s="2"/>
      <c r="B4" s="3" t="s">
        <v>3</v>
      </c>
      <c r="C4" s="374"/>
      <c r="D4" s="375"/>
      <c r="E4" s="375"/>
      <c r="F4" s="375"/>
      <c r="G4" s="375"/>
      <c r="H4" s="375"/>
      <c r="I4" s="375"/>
      <c r="J4" s="375"/>
      <c r="K4" s="376"/>
    </row>
    <row r="5" spans="1:12" ht="20.100000000000001" customHeight="1">
      <c r="A5" s="2"/>
      <c r="B5" s="3" t="s">
        <v>82</v>
      </c>
      <c r="C5" s="374"/>
      <c r="D5" s="375"/>
      <c r="E5" s="375"/>
      <c r="F5" s="375"/>
      <c r="G5" s="375"/>
      <c r="H5" s="375"/>
      <c r="I5" s="375"/>
      <c r="J5" s="375"/>
      <c r="K5" s="376"/>
    </row>
    <row r="6" spans="1:12">
      <c r="A6" s="2"/>
      <c r="B6" s="3" t="s">
        <v>83</v>
      </c>
      <c r="C6" s="374"/>
      <c r="D6" s="375"/>
      <c r="E6" s="375"/>
      <c r="F6" s="375"/>
      <c r="G6" s="375"/>
      <c r="H6" s="375"/>
      <c r="I6" s="375"/>
      <c r="J6" s="375"/>
      <c r="K6" s="376"/>
    </row>
    <row r="7" spans="1:12" ht="20.100000000000001" customHeight="1">
      <c r="A7" s="2"/>
      <c r="B7" s="3" t="s">
        <v>81</v>
      </c>
      <c r="C7" s="377"/>
      <c r="D7" s="375"/>
      <c r="E7" s="375"/>
      <c r="F7" s="375"/>
      <c r="G7" s="375"/>
      <c r="H7" s="375"/>
      <c r="I7" s="375"/>
      <c r="J7" s="375"/>
      <c r="K7" s="376"/>
    </row>
    <row r="8" spans="1:12" ht="42.75" customHeight="1">
      <c r="A8" s="2"/>
      <c r="B8" s="3" t="s">
        <v>8</v>
      </c>
      <c r="C8" s="374"/>
      <c r="D8" s="375"/>
      <c r="E8" s="375"/>
      <c r="F8" s="375"/>
      <c r="G8" s="375"/>
      <c r="H8" s="375"/>
      <c r="I8" s="375"/>
      <c r="J8" s="375"/>
      <c r="K8" s="376"/>
    </row>
    <row r="9" spans="1:12" ht="48.75" customHeight="1">
      <c r="A9" s="2"/>
      <c r="B9" s="3" t="s">
        <v>77</v>
      </c>
      <c r="C9" s="374"/>
      <c r="D9" s="375"/>
      <c r="E9" s="375"/>
      <c r="F9" s="375"/>
      <c r="G9" s="375"/>
      <c r="H9" s="375"/>
      <c r="I9" s="375"/>
      <c r="J9" s="375"/>
      <c r="K9" s="376"/>
    </row>
    <row r="10" spans="1:12" ht="31.5">
      <c r="A10" s="2"/>
      <c r="B10" s="3" t="s">
        <v>76</v>
      </c>
      <c r="C10" s="374"/>
      <c r="D10" s="375"/>
      <c r="E10" s="375"/>
      <c r="F10" s="375"/>
      <c r="G10" s="375"/>
      <c r="H10" s="375"/>
      <c r="I10" s="375"/>
      <c r="J10" s="375"/>
      <c r="K10" s="376"/>
    </row>
    <row r="11" spans="1:12" ht="30.95" customHeight="1">
      <c r="A11" s="2"/>
      <c r="B11" s="3" t="s">
        <v>73</v>
      </c>
      <c r="C11" s="374"/>
      <c r="D11" s="375"/>
      <c r="E11" s="375"/>
      <c r="F11" s="375"/>
      <c r="G11" s="375"/>
      <c r="H11" s="375"/>
      <c r="I11" s="375"/>
      <c r="J11" s="375"/>
      <c r="K11" s="376"/>
    </row>
    <row r="12" spans="1:12" ht="31.5">
      <c r="A12" s="2"/>
      <c r="B12" s="3" t="s">
        <v>74</v>
      </c>
      <c r="C12" s="374"/>
      <c r="D12" s="375"/>
      <c r="E12" s="375"/>
      <c r="F12" s="375"/>
      <c r="G12" s="375"/>
      <c r="H12" s="375"/>
      <c r="I12" s="375"/>
      <c r="J12" s="375"/>
      <c r="K12" s="376"/>
    </row>
    <row r="13" spans="1:12" ht="51" customHeight="1">
      <c r="A13" s="2"/>
      <c r="B13" s="3" t="s">
        <v>116</v>
      </c>
      <c r="C13" s="378"/>
      <c r="D13" s="379"/>
      <c r="E13" s="379"/>
      <c r="F13" s="379"/>
      <c r="G13" s="379"/>
      <c r="H13" s="379"/>
      <c r="I13" s="379"/>
      <c r="J13" s="379"/>
      <c r="K13" s="380"/>
    </row>
    <row r="14" spans="1:12" ht="67.900000000000006" customHeight="1">
      <c r="A14" s="2"/>
      <c r="B14" s="3" t="s">
        <v>117</v>
      </c>
      <c r="C14" s="378"/>
      <c r="D14" s="379"/>
      <c r="E14" s="379"/>
      <c r="F14" s="379"/>
      <c r="G14" s="379"/>
      <c r="H14" s="379"/>
      <c r="I14" s="379"/>
      <c r="J14" s="379"/>
      <c r="K14" s="380"/>
    </row>
    <row r="15" spans="1:12" ht="53.25" customHeight="1">
      <c r="A15" s="2"/>
      <c r="B15" s="276"/>
      <c r="C15" s="381"/>
      <c r="D15" s="382"/>
      <c r="E15" s="382"/>
      <c r="F15" s="382"/>
      <c r="G15" s="382"/>
      <c r="H15" s="382"/>
      <c r="I15" s="382"/>
      <c r="J15" s="382"/>
      <c r="K15" s="383"/>
    </row>
    <row r="16" spans="1:12">
      <c r="A16" s="2"/>
      <c r="B16" s="3" t="s">
        <v>21</v>
      </c>
      <c r="C16" s="384">
        <f>'Uses - Cost Allocation'!K14</f>
        <v>0</v>
      </c>
      <c r="D16" s="385"/>
      <c r="E16" s="385"/>
      <c r="F16" s="385"/>
      <c r="G16" s="385"/>
      <c r="H16" s="385"/>
      <c r="I16" s="385"/>
      <c r="J16" s="385"/>
      <c r="K16" s="386"/>
    </row>
    <row r="17" spans="1:24" ht="36" customHeight="1">
      <c r="A17" s="2"/>
      <c r="B17" s="4" t="s">
        <v>23</v>
      </c>
      <c r="C17" s="61" t="e">
        <f>VLOOKUP(C11,Sheet1!A2:D1068,4,FALSE)</f>
        <v>#N/A</v>
      </c>
      <c r="D17" s="325"/>
      <c r="E17" s="325"/>
      <c r="F17" s="325"/>
      <c r="G17" s="325"/>
      <c r="H17" s="325"/>
      <c r="I17" s="325"/>
      <c r="J17" s="325"/>
      <c r="K17" s="326"/>
    </row>
    <row r="18" spans="1:24" ht="20.100000000000001" customHeight="1">
      <c r="A18" s="2"/>
      <c r="B18" s="4" t="s">
        <v>22</v>
      </c>
      <c r="C18" s="61" t="e">
        <f>C16/J28</f>
        <v>#DIV/0!</v>
      </c>
      <c r="D18" s="325"/>
      <c r="E18" s="325"/>
      <c r="F18" s="325"/>
      <c r="G18" s="325"/>
      <c r="H18" s="325"/>
      <c r="I18" s="325"/>
      <c r="J18" s="325"/>
      <c r="K18" s="326"/>
    </row>
    <row r="19" spans="1:24">
      <c r="A19" s="2"/>
      <c r="B19" s="4" t="s">
        <v>50</v>
      </c>
      <c r="C19" s="236" t="e">
        <f>VLOOKUP(C11,Sheet1!A2:D1068,3,FALSE)</f>
        <v>#N/A</v>
      </c>
      <c r="D19" s="325" t="s">
        <v>127</v>
      </c>
      <c r="E19" s="325"/>
      <c r="F19" s="325"/>
      <c r="G19" s="325"/>
      <c r="H19" s="325"/>
      <c r="I19" s="325"/>
      <c r="J19" s="325"/>
      <c r="K19" s="326"/>
    </row>
    <row r="20" spans="1:24" ht="20.100000000000001" customHeight="1">
      <c r="A20" s="2"/>
      <c r="B20" s="4" t="s">
        <v>37</v>
      </c>
      <c r="C20" s="327" t="e">
        <f>VLOOKUP(C11,Sheet1!A2:D1068,2,FALSE)</f>
        <v>#N/A</v>
      </c>
      <c r="D20" s="328"/>
      <c r="E20" s="328"/>
      <c r="F20" s="328"/>
      <c r="G20" s="328"/>
      <c r="H20" s="328"/>
      <c r="I20" s="328"/>
      <c r="J20" s="328"/>
      <c r="K20" s="329"/>
    </row>
    <row r="21" spans="1:24" ht="20.100000000000001" customHeight="1">
      <c r="A21" s="2"/>
      <c r="B21" s="5" t="s">
        <v>29</v>
      </c>
      <c r="C21" s="327" t="e">
        <f>VLOOKUP(C10,N72:O83,2,FALSE)</f>
        <v>#N/A</v>
      </c>
      <c r="D21" s="328"/>
      <c r="E21" s="328"/>
      <c r="F21" s="328"/>
      <c r="G21" s="328"/>
      <c r="H21" s="328"/>
      <c r="I21" s="328"/>
      <c r="J21" s="328"/>
      <c r="K21" s="329"/>
      <c r="O21" s="29"/>
    </row>
    <row r="22" spans="1:24" s="10" customFormat="1" ht="21" customHeight="1">
      <c r="A22" s="9"/>
      <c r="B22" s="357" t="s">
        <v>15</v>
      </c>
      <c r="C22" s="6" t="s">
        <v>16</v>
      </c>
      <c r="D22" s="369">
        <v>0.3</v>
      </c>
      <c r="E22" s="370"/>
      <c r="F22" s="7">
        <v>0.5</v>
      </c>
      <c r="G22" s="23">
        <v>0.6</v>
      </c>
      <c r="H22" s="23">
        <v>0.8</v>
      </c>
      <c r="I22" s="8" t="s">
        <v>17</v>
      </c>
      <c r="J22" s="371" t="s">
        <v>18</v>
      </c>
      <c r="K22" s="372"/>
    </row>
    <row r="23" spans="1:24" s="10" customFormat="1" ht="21" customHeight="1" thickBot="1">
      <c r="A23" s="9"/>
      <c r="B23" s="357"/>
      <c r="C23" s="11" t="s">
        <v>136</v>
      </c>
      <c r="D23" s="361"/>
      <c r="E23" s="362"/>
      <c r="F23" s="31"/>
      <c r="G23" s="31"/>
      <c r="H23" s="31"/>
      <c r="I23" s="31"/>
      <c r="J23" s="335">
        <f>SUM(D23:I23)</f>
        <v>0</v>
      </c>
      <c r="K23" s="336"/>
    </row>
    <row r="24" spans="1:24" ht="20.100000000000001" customHeight="1">
      <c r="A24" s="2"/>
      <c r="B24" s="357"/>
      <c r="C24" s="11">
        <v>1</v>
      </c>
      <c r="D24" s="361"/>
      <c r="E24" s="362"/>
      <c r="F24" s="31"/>
      <c r="G24" s="31"/>
      <c r="H24" s="31"/>
      <c r="I24" s="31"/>
      <c r="J24" s="335">
        <f>SUM(D24:I24)</f>
        <v>0</v>
      </c>
      <c r="K24" s="336"/>
      <c r="R24" s="218"/>
      <c r="S24" s="219"/>
      <c r="T24" s="219"/>
      <c r="U24" s="219" t="s">
        <v>511</v>
      </c>
      <c r="V24" s="219"/>
      <c r="W24" s="219"/>
      <c r="X24" s="220"/>
    </row>
    <row r="25" spans="1:24" ht="20.100000000000001" customHeight="1">
      <c r="A25" s="2"/>
      <c r="B25" s="357"/>
      <c r="C25" s="11">
        <v>2</v>
      </c>
      <c r="D25" s="361"/>
      <c r="E25" s="362"/>
      <c r="F25" s="32"/>
      <c r="G25" s="32"/>
      <c r="H25" s="32"/>
      <c r="I25" s="32"/>
      <c r="J25" s="335">
        <f t="shared" ref="J25:J27" si="0">SUM(D25:I25)</f>
        <v>0</v>
      </c>
      <c r="K25" s="336"/>
      <c r="R25" s="221"/>
      <c r="U25" s="83"/>
      <c r="V25" s="83"/>
      <c r="W25" s="83" t="e">
        <f>C19</f>
        <v>#N/A</v>
      </c>
      <c r="X25" s="222"/>
    </row>
    <row r="26" spans="1:24" ht="20.100000000000001" customHeight="1">
      <c r="A26" s="2"/>
      <c r="B26" s="357"/>
      <c r="C26" s="11">
        <v>3</v>
      </c>
      <c r="D26" s="361"/>
      <c r="E26" s="362"/>
      <c r="F26" s="32"/>
      <c r="G26" s="32"/>
      <c r="H26" s="32"/>
      <c r="I26" s="32"/>
      <c r="J26" s="335">
        <f t="shared" si="0"/>
        <v>0</v>
      </c>
      <c r="K26" s="336"/>
      <c r="Q26" s="106" t="s">
        <v>192</v>
      </c>
      <c r="R26" s="221"/>
      <c r="U26" s="83">
        <v>20</v>
      </c>
      <c r="V26" s="83">
        <v>100</v>
      </c>
      <c r="W26" s="83" t="e">
        <f>IF(AND($W$25&gt;=U26,$W$25&lt;=V26),0,0)</f>
        <v>#N/A</v>
      </c>
      <c r="X26" s="222"/>
    </row>
    <row r="27" spans="1:24" ht="20.100000000000001" customHeight="1">
      <c r="A27" s="2"/>
      <c r="B27" s="357"/>
      <c r="C27" s="11">
        <v>4</v>
      </c>
      <c r="D27" s="363"/>
      <c r="E27" s="364"/>
      <c r="F27" s="32"/>
      <c r="G27" s="32"/>
      <c r="H27" s="32"/>
      <c r="I27" s="32"/>
      <c r="J27" s="335">
        <f t="shared" si="0"/>
        <v>0</v>
      </c>
      <c r="K27" s="336"/>
      <c r="P27" s="106">
        <f>J28-(D28+F28+G28+H28)</f>
        <v>0</v>
      </c>
      <c r="Q27" s="88" t="e">
        <f>P27/J28</f>
        <v>#DIV/0!</v>
      </c>
      <c r="R27" s="221"/>
      <c r="U27" s="83">
        <v>0</v>
      </c>
      <c r="V27" s="83">
        <v>19.998999999999999</v>
      </c>
      <c r="W27" s="83" t="e">
        <f>IF(AND($W$25&gt;=U27,$W$25&lt;=V27),1,0)</f>
        <v>#N/A</v>
      </c>
      <c r="X27" s="222"/>
    </row>
    <row r="28" spans="1:24" ht="20.100000000000001" customHeight="1">
      <c r="A28" s="2"/>
      <c r="B28" s="358"/>
      <c r="C28" s="59" t="s">
        <v>70</v>
      </c>
      <c r="D28" s="333">
        <f>SUM(D23:E27)</f>
        <v>0</v>
      </c>
      <c r="E28" s="334"/>
      <c r="F28" s="60">
        <f>SUM(F23:F27)</f>
        <v>0</v>
      </c>
      <c r="G28" s="60">
        <f t="shared" ref="G28:I28" si="1">SUM(G23:G27)</f>
        <v>0</v>
      </c>
      <c r="H28" s="60">
        <f t="shared" si="1"/>
        <v>0</v>
      </c>
      <c r="I28" s="60">
        <f t="shared" si="1"/>
        <v>0</v>
      </c>
      <c r="J28" s="394">
        <f>SUM(D28:I28)</f>
        <v>0</v>
      </c>
      <c r="K28" s="395"/>
      <c r="L28" s="90">
        <f>SUM(D23:I27)-J28</f>
        <v>0</v>
      </c>
      <c r="R28" s="221"/>
      <c r="U28" s="83"/>
      <c r="V28" s="83"/>
      <c r="W28" s="83"/>
      <c r="X28" s="222"/>
    </row>
    <row r="29" spans="1:24" ht="64.150000000000006" customHeight="1">
      <c r="A29" s="2"/>
      <c r="B29" s="359" t="s">
        <v>78</v>
      </c>
      <c r="C29" s="20" t="s">
        <v>24</v>
      </c>
      <c r="D29" s="389" t="s">
        <v>122</v>
      </c>
      <c r="E29" s="390"/>
      <c r="F29" s="19" t="s">
        <v>25</v>
      </c>
      <c r="G29" s="389" t="s">
        <v>122</v>
      </c>
      <c r="H29" s="390"/>
      <c r="I29" s="19" t="s">
        <v>26</v>
      </c>
      <c r="J29" s="389" t="s">
        <v>122</v>
      </c>
      <c r="K29" s="390"/>
      <c r="R29" s="221"/>
      <c r="U29" s="83"/>
      <c r="V29" s="83"/>
      <c r="W29" s="83" t="e">
        <f>SUM(W26+W27+W28)</f>
        <v>#N/A</v>
      </c>
      <c r="X29" s="222"/>
    </row>
    <row r="30" spans="1:24" ht="48" customHeight="1">
      <c r="A30" s="2"/>
      <c r="B30" s="360"/>
      <c r="C30" s="33"/>
      <c r="D30" s="391"/>
      <c r="E30" s="392"/>
      <c r="F30" s="33"/>
      <c r="G30" s="391"/>
      <c r="H30" s="392"/>
      <c r="I30" s="33"/>
      <c r="J30" s="391"/>
      <c r="K30" s="393"/>
      <c r="N30" s="106" t="s">
        <v>71</v>
      </c>
      <c r="R30" s="221"/>
      <c r="X30" s="222"/>
    </row>
    <row r="31" spans="1:24" ht="20.100000000000001" customHeight="1">
      <c r="A31" s="2"/>
      <c r="B31" s="365" t="s">
        <v>126</v>
      </c>
      <c r="C31" s="366"/>
      <c r="D31" s="366"/>
      <c r="E31" s="17"/>
      <c r="F31" s="17"/>
      <c r="G31" s="18"/>
      <c r="H31" s="18"/>
      <c r="I31" s="18"/>
      <c r="J31" s="18"/>
      <c r="K31" s="18"/>
      <c r="X31" s="222"/>
    </row>
    <row r="32" spans="1:24" ht="20.100000000000001" customHeight="1">
      <c r="A32" s="2"/>
      <c r="B32" s="367"/>
      <c r="C32" s="368"/>
      <c r="D32" s="368"/>
      <c r="E32" s="17"/>
      <c r="F32" s="17"/>
      <c r="G32" s="18"/>
      <c r="H32" s="18"/>
      <c r="I32" s="18"/>
      <c r="J32" s="18"/>
      <c r="K32" s="18"/>
      <c r="M32" s="106" t="s">
        <v>366</v>
      </c>
      <c r="X32" s="222"/>
    </row>
    <row r="33" spans="1:27" ht="20.100000000000001" customHeight="1">
      <c r="A33" s="2"/>
      <c r="B33" s="14" t="s">
        <v>27</v>
      </c>
      <c r="C33" s="15"/>
      <c r="D33" s="15"/>
      <c r="E33" s="15"/>
      <c r="F33" s="15"/>
      <c r="G33" s="15"/>
      <c r="H33" s="15"/>
      <c r="I33" s="15"/>
      <c r="J33" s="15"/>
      <c r="K33" s="16"/>
      <c r="M33" s="106" t="s">
        <v>523</v>
      </c>
      <c r="N33" s="106" t="e">
        <f>VLOOKUP(D30,$J$72:$K$84,2,FALSE)</f>
        <v>#N/A</v>
      </c>
      <c r="X33" s="222"/>
    </row>
    <row r="34" spans="1:27" ht="20.100000000000001" customHeight="1">
      <c r="A34" s="2"/>
      <c r="B34" s="12">
        <v>1</v>
      </c>
      <c r="C34" s="337" t="s">
        <v>125</v>
      </c>
      <c r="D34" s="338"/>
      <c r="E34" s="338"/>
      <c r="F34" s="338"/>
      <c r="G34" s="338"/>
      <c r="H34" s="338"/>
      <c r="I34" s="338"/>
      <c r="J34" s="339"/>
      <c r="K34" s="24" t="e">
        <f>IF(N36=0,"Yes","No")</f>
        <v>#N/A</v>
      </c>
      <c r="M34" s="106" t="s">
        <v>524</v>
      </c>
      <c r="N34" s="106" t="e">
        <f>VLOOKUP(G30,$J$72:$K$84,2,FALSE)</f>
        <v>#N/A</v>
      </c>
      <c r="R34" s="221"/>
      <c r="U34" s="83" t="s">
        <v>193</v>
      </c>
      <c r="V34" s="83"/>
      <c r="W34" s="89" t="e">
        <f>Q27</f>
        <v>#DIV/0!</v>
      </c>
      <c r="X34" s="222"/>
    </row>
    <row r="35" spans="1:27" ht="20.100000000000001" customHeight="1">
      <c r="A35" s="2"/>
      <c r="B35" s="12">
        <v>2</v>
      </c>
      <c r="C35" s="337" t="s">
        <v>365</v>
      </c>
      <c r="D35" s="338"/>
      <c r="E35" s="338"/>
      <c r="F35" s="338"/>
      <c r="G35" s="338"/>
      <c r="H35" s="338"/>
      <c r="I35" s="338"/>
      <c r="J35" s="339"/>
      <c r="K35" s="24" t="str">
        <f>IF(OR(C12=C72,C12=C73,C12=C74),"Yes","No")</f>
        <v>No</v>
      </c>
      <c r="M35" s="106" t="s">
        <v>525</v>
      </c>
      <c r="N35" s="106" t="e">
        <f>VLOOKUP(J30,$J$72:$K$84,2,FALSE)</f>
        <v>#N/A</v>
      </c>
      <c r="R35" s="221"/>
      <c r="U35" s="83">
        <v>0.2</v>
      </c>
      <c r="V35" s="83">
        <v>1</v>
      </c>
      <c r="W35" s="83" t="e">
        <f>IF(AND($W$34&gt;=U35,$W$34&lt;=V35),2,0)</f>
        <v>#DIV/0!</v>
      </c>
      <c r="X35" s="222"/>
    </row>
    <row r="36" spans="1:27" ht="20.100000000000001" customHeight="1">
      <c r="A36" s="2"/>
      <c r="B36" s="12">
        <v>3</v>
      </c>
      <c r="C36" s="337" t="s">
        <v>75</v>
      </c>
      <c r="D36" s="338"/>
      <c r="E36" s="338"/>
      <c r="F36" s="338"/>
      <c r="G36" s="338"/>
      <c r="H36" s="338"/>
      <c r="I36" s="338"/>
      <c r="J36" s="339"/>
      <c r="K36" s="24" t="e">
        <f>IF(C19&lt;25, "Yes", "No")</f>
        <v>#N/A</v>
      </c>
      <c r="M36" s="106" t="s">
        <v>526</v>
      </c>
      <c r="N36" s="106" t="e">
        <f>SUM(N33:N35)</f>
        <v>#N/A</v>
      </c>
      <c r="R36" s="221"/>
      <c r="U36" s="83">
        <v>0.1</v>
      </c>
      <c r="V36" s="83">
        <v>0.19989999999999999</v>
      </c>
      <c r="W36" s="83" t="e">
        <f>IF(AND($W$34&gt;=U36,$W$34&lt;=V36),1,0)</f>
        <v>#DIV/0!</v>
      </c>
      <c r="X36" s="222"/>
    </row>
    <row r="37" spans="1:27" ht="20.100000000000001" customHeight="1">
      <c r="A37" s="2"/>
      <c r="B37" s="14" t="s">
        <v>370</v>
      </c>
      <c r="C37" s="15"/>
      <c r="D37" s="15"/>
      <c r="E37" s="15"/>
      <c r="F37" s="15"/>
      <c r="G37" s="15"/>
      <c r="H37" s="15"/>
      <c r="I37" s="15"/>
      <c r="J37" s="15"/>
      <c r="K37" s="25"/>
      <c r="P37" s="106" t="s">
        <v>372</v>
      </c>
      <c r="R37" s="221"/>
      <c r="U37" s="83">
        <v>0</v>
      </c>
      <c r="V37" s="83">
        <v>9.9989999999999996E-2</v>
      </c>
      <c r="W37" s="83" t="e">
        <f>IF(AND($W$34&gt;=U37,$W$34&lt;=V37),0,0)</f>
        <v>#DIV/0!</v>
      </c>
      <c r="X37" s="222"/>
      <c r="Z37" s="21"/>
      <c r="AA37" s="21"/>
    </row>
    <row r="38" spans="1:27" ht="66" customHeight="1">
      <c r="A38" s="2"/>
      <c r="B38" s="12">
        <v>1</v>
      </c>
      <c r="C38" s="316" t="s">
        <v>129</v>
      </c>
      <c r="D38" s="317"/>
      <c r="E38" s="317"/>
      <c r="F38" s="317"/>
      <c r="G38" s="317"/>
      <c r="H38" s="317"/>
      <c r="I38" s="317"/>
      <c r="J38" s="318"/>
      <c r="K38" s="34"/>
      <c r="M38" s="233" t="s">
        <v>371</v>
      </c>
      <c r="N38" s="230" t="e">
        <f>VLOOKUP(C14,M104:N141,2,FALSE)</f>
        <v>#N/A</v>
      </c>
      <c r="P38" s="106" t="s">
        <v>189</v>
      </c>
      <c r="Q38" s="106">
        <f>IF(K40="yes",2,0)</f>
        <v>0</v>
      </c>
      <c r="R38" s="221"/>
      <c r="U38" s="83"/>
      <c r="V38" s="83"/>
      <c r="W38" s="83" t="e">
        <f>SUM(W35+W36+W37)</f>
        <v>#DIV/0!</v>
      </c>
      <c r="X38" s="222"/>
      <c r="Z38" s="21"/>
      <c r="AA38" s="21"/>
    </row>
    <row r="39" spans="1:27" ht="33" customHeight="1">
      <c r="A39" s="2"/>
      <c r="B39" s="12">
        <v>2</v>
      </c>
      <c r="C39" s="322" t="s">
        <v>130</v>
      </c>
      <c r="D39" s="323"/>
      <c r="E39" s="323"/>
      <c r="F39" s="323"/>
      <c r="G39" s="323"/>
      <c r="H39" s="323"/>
      <c r="I39" s="323"/>
      <c r="J39" s="324"/>
      <c r="K39" s="62"/>
      <c r="M39" s="234"/>
      <c r="N39" s="232"/>
      <c r="R39" s="221"/>
      <c r="X39" s="222"/>
      <c r="Z39" s="21"/>
      <c r="AA39" s="21"/>
    </row>
    <row r="40" spans="1:27" ht="35.25" customHeight="1">
      <c r="A40" s="2"/>
      <c r="B40" s="12" t="s">
        <v>373</v>
      </c>
      <c r="C40" s="316" t="s">
        <v>543</v>
      </c>
      <c r="D40" s="317"/>
      <c r="E40" s="317"/>
      <c r="F40" s="317"/>
      <c r="G40" s="317"/>
      <c r="H40" s="317"/>
      <c r="I40" s="317"/>
      <c r="J40" s="318"/>
      <c r="K40" s="34"/>
      <c r="M40" s="235" t="s">
        <v>191</v>
      </c>
      <c r="N40" s="89">
        <f>IF($K$40="yes",1,0)</f>
        <v>0</v>
      </c>
      <c r="R40" s="223"/>
      <c r="X40" s="222"/>
      <c r="Z40" s="21"/>
      <c r="AA40" s="21"/>
    </row>
    <row r="41" spans="1:27" ht="60" customHeight="1" thickBot="1">
      <c r="A41" s="2"/>
      <c r="B41" s="12" t="s">
        <v>374</v>
      </c>
      <c r="C41" s="316" t="s">
        <v>544</v>
      </c>
      <c r="D41" s="317"/>
      <c r="E41" s="317"/>
      <c r="F41" s="317"/>
      <c r="G41" s="317"/>
      <c r="H41" s="317"/>
      <c r="I41" s="317"/>
      <c r="J41" s="318"/>
      <c r="K41" s="34"/>
      <c r="M41" s="233" t="s">
        <v>190</v>
      </c>
      <c r="N41" s="89">
        <f>IF(AND(K40="yes",K41="yes"),1,0)</f>
        <v>0</v>
      </c>
      <c r="R41" s="224"/>
      <c r="S41" s="225"/>
      <c r="T41" s="225"/>
      <c r="U41" s="225"/>
      <c r="V41" s="225"/>
      <c r="W41" s="225"/>
      <c r="X41" s="226"/>
      <c r="Z41" s="21"/>
      <c r="AA41" s="21"/>
    </row>
    <row r="42" spans="1:27" ht="39" customHeight="1">
      <c r="A42" s="2"/>
      <c r="B42" s="12">
        <v>3</v>
      </c>
      <c r="C42" s="340" t="s">
        <v>131</v>
      </c>
      <c r="D42" s="341"/>
      <c r="E42" s="341"/>
      <c r="F42" s="341"/>
      <c r="G42" s="341"/>
      <c r="H42" s="341"/>
      <c r="I42" s="341"/>
      <c r="J42" s="342"/>
      <c r="K42" s="62"/>
      <c r="M42" s="234"/>
      <c r="N42" s="232"/>
      <c r="Z42" s="21"/>
      <c r="AA42" s="21"/>
    </row>
    <row r="43" spans="1:27" ht="53.25" customHeight="1">
      <c r="A43" s="2"/>
      <c r="B43" s="12" t="s">
        <v>375</v>
      </c>
      <c r="C43" s="330" t="s">
        <v>132</v>
      </c>
      <c r="D43" s="331"/>
      <c r="E43" s="331"/>
      <c r="F43" s="331"/>
      <c r="G43" s="331"/>
      <c r="H43" s="331"/>
      <c r="I43" s="331"/>
      <c r="J43" s="332"/>
      <c r="K43" s="34"/>
      <c r="M43" s="235" t="s">
        <v>506</v>
      </c>
      <c r="N43" s="89">
        <f>IF($K$43="yes",1,0)</f>
        <v>0</v>
      </c>
      <c r="Z43" s="21"/>
      <c r="AA43" s="21"/>
    </row>
    <row r="44" spans="1:27" ht="46.5" customHeight="1">
      <c r="A44" s="2"/>
      <c r="B44" s="12" t="s">
        <v>376</v>
      </c>
      <c r="C44" s="330" t="s">
        <v>545</v>
      </c>
      <c r="D44" s="331"/>
      <c r="E44" s="331"/>
      <c r="F44" s="331"/>
      <c r="G44" s="331"/>
      <c r="H44" s="331"/>
      <c r="I44" s="331"/>
      <c r="J44" s="332"/>
      <c r="K44" s="34"/>
      <c r="M44" s="235" t="s">
        <v>507</v>
      </c>
      <c r="N44" s="89">
        <f>IF(AND(K43="yes",K44="yes"),1,0)</f>
        <v>0</v>
      </c>
      <c r="Z44" s="21"/>
      <c r="AA44" s="21"/>
    </row>
    <row r="45" spans="1:27" ht="29.25" customHeight="1">
      <c r="A45" s="2"/>
      <c r="B45" s="12">
        <v>4</v>
      </c>
      <c r="C45" s="330" t="s">
        <v>508</v>
      </c>
      <c r="D45" s="331"/>
      <c r="E45" s="331"/>
      <c r="F45" s="331"/>
      <c r="G45" s="331"/>
      <c r="H45" s="331"/>
      <c r="I45" s="331"/>
      <c r="J45" s="332"/>
      <c r="K45" s="34"/>
      <c r="M45" s="233" t="s">
        <v>510</v>
      </c>
      <c r="N45" s="230" t="e">
        <f>W29</f>
        <v>#N/A</v>
      </c>
      <c r="Z45" s="21"/>
      <c r="AA45" s="21"/>
    </row>
    <row r="46" spans="1:27" ht="34.5" customHeight="1">
      <c r="A46" s="2"/>
      <c r="B46" s="12" t="s">
        <v>377</v>
      </c>
      <c r="C46" s="330" t="s">
        <v>367</v>
      </c>
      <c r="D46" s="331"/>
      <c r="E46" s="331"/>
      <c r="F46" s="331"/>
      <c r="G46" s="331"/>
      <c r="H46" s="331"/>
      <c r="I46" s="331"/>
      <c r="J46" s="332"/>
      <c r="K46" s="34"/>
      <c r="M46" s="233" t="s">
        <v>172</v>
      </c>
      <c r="N46" s="230" t="e">
        <f>VLOOKUP(D30,H72:I84,2,FALSE)</f>
        <v>#N/A</v>
      </c>
      <c r="Z46" s="21"/>
      <c r="AA46" s="21"/>
    </row>
    <row r="47" spans="1:27" ht="33.6" customHeight="1">
      <c r="A47" s="2"/>
      <c r="B47" s="12" t="s">
        <v>378</v>
      </c>
      <c r="C47" s="330" t="s">
        <v>368</v>
      </c>
      <c r="D47" s="331"/>
      <c r="E47" s="331"/>
      <c r="F47" s="331"/>
      <c r="G47" s="331"/>
      <c r="H47" s="331"/>
      <c r="I47" s="331"/>
      <c r="J47" s="332"/>
      <c r="K47" s="34"/>
      <c r="M47" s="233" t="s">
        <v>173</v>
      </c>
      <c r="N47" s="230" t="e">
        <f>VLOOKUP(G30,H72:I84,2,FALSE)</f>
        <v>#N/A</v>
      </c>
      <c r="Z47" s="21"/>
      <c r="AA47" s="21"/>
    </row>
    <row r="48" spans="1:27" ht="19.899999999999999" customHeight="1">
      <c r="A48" s="2"/>
      <c r="B48" s="12" t="s">
        <v>379</v>
      </c>
      <c r="C48" s="316" t="s">
        <v>369</v>
      </c>
      <c r="D48" s="317"/>
      <c r="E48" s="317"/>
      <c r="F48" s="317"/>
      <c r="G48" s="317"/>
      <c r="H48" s="317"/>
      <c r="I48" s="317"/>
      <c r="J48" s="318"/>
      <c r="K48" s="34"/>
      <c r="M48" s="233" t="s">
        <v>174</v>
      </c>
      <c r="N48" s="230" t="e">
        <f>VLOOKUP(J30,H72:I84,2,FALSE)</f>
        <v>#N/A</v>
      </c>
      <c r="Z48" s="21"/>
      <c r="AA48" s="21"/>
    </row>
    <row r="49" spans="1:27" ht="32.25" customHeight="1">
      <c r="A49" s="2"/>
      <c r="B49" s="12">
        <v>6</v>
      </c>
      <c r="C49" s="322" t="s">
        <v>509</v>
      </c>
      <c r="D49" s="323"/>
      <c r="E49" s="323"/>
      <c r="F49" s="323"/>
      <c r="G49" s="323"/>
      <c r="H49" s="323"/>
      <c r="I49" s="323"/>
      <c r="J49" s="324"/>
      <c r="K49" s="63"/>
      <c r="M49" s="234"/>
      <c r="N49" s="232"/>
      <c r="Z49" s="21"/>
      <c r="AA49" s="21"/>
    </row>
    <row r="50" spans="1:27" ht="19.899999999999999" customHeight="1">
      <c r="A50" s="2"/>
      <c r="B50" s="12" t="s">
        <v>380</v>
      </c>
      <c r="C50" s="316" t="s">
        <v>133</v>
      </c>
      <c r="D50" s="317"/>
      <c r="E50" s="317"/>
      <c r="F50" s="317"/>
      <c r="G50" s="317"/>
      <c r="H50" s="317"/>
      <c r="I50" s="317"/>
      <c r="J50" s="318"/>
      <c r="K50" s="34"/>
      <c r="M50" s="233">
        <v>10</v>
      </c>
      <c r="N50" s="387" t="e">
        <f>W38</f>
        <v>#DIV/0!</v>
      </c>
      <c r="Z50" s="21"/>
      <c r="AA50" s="21"/>
    </row>
    <row r="51" spans="1:27" ht="19.899999999999999" customHeight="1">
      <c r="A51" s="2"/>
      <c r="B51" s="12" t="s">
        <v>381</v>
      </c>
      <c r="C51" s="316" t="s">
        <v>134</v>
      </c>
      <c r="D51" s="317"/>
      <c r="E51" s="317"/>
      <c r="F51" s="317"/>
      <c r="G51" s="317"/>
      <c r="H51" s="317"/>
      <c r="I51" s="317"/>
      <c r="J51" s="318"/>
      <c r="K51" s="34"/>
      <c r="M51" s="233">
        <v>20</v>
      </c>
      <c r="N51" s="388"/>
      <c r="Z51" s="21"/>
      <c r="AA51" s="21"/>
    </row>
    <row r="52" spans="1:27" ht="19.899999999999999" customHeight="1">
      <c r="A52" s="2"/>
      <c r="B52" s="12">
        <v>7</v>
      </c>
      <c r="C52" s="316" t="s">
        <v>171</v>
      </c>
      <c r="D52" s="317"/>
      <c r="E52" s="317"/>
      <c r="F52" s="317"/>
      <c r="G52" s="317"/>
      <c r="H52" s="317"/>
      <c r="I52" s="317"/>
      <c r="J52" s="318"/>
      <c r="K52" s="34"/>
      <c r="M52" s="233" t="s">
        <v>512</v>
      </c>
      <c r="N52" s="83">
        <f>IF(K52="yes",1,0)</f>
        <v>0</v>
      </c>
      <c r="Z52" s="21"/>
      <c r="AA52" s="21"/>
    </row>
    <row r="53" spans="1:27" ht="19.899999999999999" customHeight="1">
      <c r="A53" s="2"/>
      <c r="B53" s="12">
        <v>8</v>
      </c>
      <c r="C53" s="322" t="s">
        <v>515</v>
      </c>
      <c r="D53" s="323"/>
      <c r="E53" s="323"/>
      <c r="F53" s="323"/>
      <c r="G53" s="323"/>
      <c r="H53" s="323"/>
      <c r="I53" s="323"/>
      <c r="J53" s="324"/>
      <c r="K53" s="63"/>
      <c r="M53" s="234"/>
      <c r="N53" s="231"/>
      <c r="Z53" s="21"/>
      <c r="AA53" s="21"/>
    </row>
    <row r="54" spans="1:27" ht="19.899999999999999" customHeight="1">
      <c r="A54" s="2"/>
      <c r="B54" s="12" t="s">
        <v>382</v>
      </c>
      <c r="C54" s="316" t="s">
        <v>513</v>
      </c>
      <c r="D54" s="317"/>
      <c r="E54" s="317"/>
      <c r="F54" s="317"/>
      <c r="G54" s="317"/>
      <c r="H54" s="317"/>
      <c r="I54" s="317"/>
      <c r="J54" s="318"/>
      <c r="K54" s="34"/>
      <c r="M54" s="233" t="s">
        <v>514</v>
      </c>
      <c r="N54" s="83">
        <f>IF(K54="yes",1,0)</f>
        <v>0</v>
      </c>
      <c r="Z54" s="21"/>
      <c r="AA54" s="21"/>
    </row>
    <row r="55" spans="1:27" ht="19.899999999999999" customHeight="1">
      <c r="A55" s="2"/>
      <c r="B55" s="12" t="s">
        <v>383</v>
      </c>
      <c r="C55" s="316" t="s">
        <v>516</v>
      </c>
      <c r="D55" s="317"/>
      <c r="E55" s="317"/>
      <c r="F55" s="317"/>
      <c r="G55" s="317"/>
      <c r="H55" s="317"/>
      <c r="I55" s="317"/>
      <c r="J55" s="318"/>
      <c r="K55" s="34"/>
      <c r="M55" s="233" t="s">
        <v>518</v>
      </c>
      <c r="N55" s="229">
        <f>'MF Building Resilience Standard'!I113</f>
        <v>0</v>
      </c>
      <c r="Z55" s="21"/>
      <c r="AA55" s="21"/>
    </row>
    <row r="56" spans="1:27" ht="52.5" customHeight="1">
      <c r="A56" s="2"/>
      <c r="B56" s="12" t="s">
        <v>384</v>
      </c>
      <c r="C56" s="316" t="s">
        <v>517</v>
      </c>
      <c r="D56" s="317"/>
      <c r="E56" s="317"/>
      <c r="F56" s="317"/>
      <c r="G56" s="317"/>
      <c r="H56" s="317"/>
      <c r="I56" s="317"/>
      <c r="J56" s="318"/>
      <c r="K56" s="34"/>
      <c r="M56" s="233" t="s">
        <v>519</v>
      </c>
      <c r="N56" s="83">
        <f t="shared" ref="N56" si="2">IF(K56="yes",1,0)</f>
        <v>0</v>
      </c>
      <c r="Z56" s="21"/>
      <c r="AA56" s="21"/>
    </row>
    <row r="57" spans="1:27" ht="19.899999999999999" customHeight="1">
      <c r="A57" s="2"/>
      <c r="B57" s="12">
        <v>9</v>
      </c>
      <c r="C57" s="316" t="s">
        <v>520</v>
      </c>
      <c r="D57" s="317"/>
      <c r="E57" s="317"/>
      <c r="F57" s="317"/>
      <c r="G57" s="317"/>
      <c r="H57" s="317"/>
      <c r="I57" s="317"/>
      <c r="J57" s="318"/>
      <c r="K57" s="34"/>
      <c r="M57" s="233" t="s">
        <v>521</v>
      </c>
      <c r="N57" s="229" t="e">
        <f>VLOOKUP(C13,L72:M73,2,FALSE)</f>
        <v>#N/A</v>
      </c>
      <c r="Z57" s="21"/>
      <c r="AA57" s="21"/>
    </row>
    <row r="58" spans="1:27" ht="59.45" customHeight="1">
      <c r="A58" s="2"/>
      <c r="B58" s="12"/>
      <c r="C58" s="319" t="s">
        <v>128</v>
      </c>
      <c r="D58" s="320"/>
      <c r="E58" s="320"/>
      <c r="F58" s="320"/>
      <c r="G58" s="320"/>
      <c r="H58" s="320"/>
      <c r="I58" s="320"/>
      <c r="J58" s="321"/>
      <c r="K58" s="30" t="e">
        <f>N58</f>
        <v>#N/A</v>
      </c>
      <c r="M58" s="233"/>
      <c r="N58" s="89" t="e">
        <f>SUM(N38:N57)</f>
        <v>#N/A</v>
      </c>
      <c r="Z58" s="21"/>
      <c r="AA58" s="21"/>
    </row>
    <row r="59" spans="1:27" ht="20.100000000000001" customHeight="1">
      <c r="A59" s="2"/>
      <c r="B59" s="26"/>
      <c r="C59" s="27"/>
      <c r="D59" s="27"/>
      <c r="E59" s="27"/>
      <c r="F59" s="27"/>
      <c r="G59" s="27"/>
      <c r="H59" s="27"/>
      <c r="I59" s="27"/>
      <c r="J59" s="27"/>
      <c r="K59" s="27"/>
      <c r="Z59" s="21"/>
      <c r="AA59" s="21"/>
    </row>
    <row r="60" spans="1:27" ht="20.100000000000001" customHeight="1">
      <c r="A60" s="2"/>
      <c r="B60" s="345" t="s">
        <v>28</v>
      </c>
      <c r="C60" s="348"/>
      <c r="D60" s="349"/>
      <c r="E60" s="349"/>
      <c r="F60" s="349"/>
      <c r="G60" s="349"/>
      <c r="H60" s="349"/>
      <c r="I60" s="349"/>
      <c r="J60" s="349"/>
      <c r="K60" s="350"/>
      <c r="Z60" s="21"/>
      <c r="AA60" s="21"/>
    </row>
    <row r="61" spans="1:27" ht="20.100000000000001" customHeight="1">
      <c r="A61" s="2"/>
      <c r="B61" s="346"/>
      <c r="C61" s="351"/>
      <c r="D61" s="352"/>
      <c r="E61" s="352"/>
      <c r="F61" s="352"/>
      <c r="G61" s="352"/>
      <c r="H61" s="352"/>
      <c r="I61" s="352"/>
      <c r="J61" s="352"/>
      <c r="K61" s="353"/>
      <c r="M61" s="2"/>
      <c r="P61" s="21"/>
      <c r="Q61" s="21"/>
    </row>
    <row r="62" spans="1:27" ht="130.15" customHeight="1">
      <c r="A62" s="2"/>
      <c r="B62" s="347"/>
      <c r="C62" s="354"/>
      <c r="D62" s="355"/>
      <c r="E62" s="355"/>
      <c r="F62" s="355"/>
      <c r="G62" s="355"/>
      <c r="H62" s="355"/>
      <c r="I62" s="355"/>
      <c r="J62" s="355"/>
      <c r="K62" s="356"/>
      <c r="L62" s="2"/>
      <c r="O62" s="21"/>
      <c r="P62" s="21"/>
    </row>
    <row r="63" spans="1:27" ht="54.75" customHeight="1">
      <c r="A63" s="2"/>
      <c r="B63" s="1"/>
      <c r="C63" s="2"/>
      <c r="D63" s="2"/>
      <c r="E63" s="2"/>
      <c r="F63" s="2"/>
      <c r="G63" s="2"/>
      <c r="H63" s="2"/>
      <c r="I63" s="2"/>
      <c r="J63" s="2"/>
      <c r="K63" s="2"/>
      <c r="L63" s="2"/>
      <c r="O63" s="21"/>
      <c r="P63" s="21"/>
    </row>
    <row r="64" spans="1:27" ht="20.100000000000001" customHeight="1">
      <c r="O64" s="21"/>
      <c r="P64" s="21"/>
    </row>
    <row r="65" spans="1:16" hidden="1">
      <c r="C65" s="21"/>
      <c r="D65" s="21"/>
      <c r="E65" s="21"/>
      <c r="F65" s="21"/>
      <c r="G65" s="21"/>
      <c r="H65" s="21"/>
      <c r="I65" s="21"/>
      <c r="J65" s="21"/>
      <c r="K65" s="21"/>
      <c r="L65" s="21"/>
      <c r="O65" s="21"/>
      <c r="P65" s="21"/>
    </row>
    <row r="66" spans="1:16" hidden="1">
      <c r="C66" s="21"/>
      <c r="D66" s="21"/>
      <c r="E66" s="21"/>
      <c r="F66" s="21"/>
      <c r="G66" s="21"/>
      <c r="H66" s="21"/>
      <c r="I66" s="21"/>
      <c r="J66" s="21"/>
      <c r="K66" s="21"/>
      <c r="L66" s="21"/>
      <c r="O66" s="21"/>
      <c r="P66" s="21"/>
    </row>
    <row r="67" spans="1:16" hidden="1">
      <c r="B67" s="106"/>
      <c r="O67" s="21"/>
      <c r="P67" s="21"/>
    </row>
    <row r="68" spans="1:16" hidden="1">
      <c r="A68" s="22"/>
      <c r="B68" s="22"/>
      <c r="C68" s="22"/>
      <c r="D68" s="22"/>
      <c r="O68" s="21"/>
      <c r="P68" s="21"/>
    </row>
    <row r="69" spans="1:16" hidden="1">
      <c r="B69" s="106"/>
      <c r="O69" s="21"/>
      <c r="P69" s="21"/>
    </row>
    <row r="70" spans="1:16" hidden="1">
      <c r="B70" s="106"/>
      <c r="O70" s="21"/>
      <c r="P70" s="21"/>
    </row>
    <row r="71" spans="1:16" ht="47.25" hidden="1">
      <c r="B71" s="106"/>
      <c r="C71" s="84" t="s">
        <v>64</v>
      </c>
      <c r="D71" s="84"/>
      <c r="E71" s="85" t="s">
        <v>65</v>
      </c>
      <c r="F71" s="84" t="s">
        <v>66</v>
      </c>
      <c r="G71" s="84"/>
      <c r="H71" s="84" t="s">
        <v>67</v>
      </c>
      <c r="J71" s="84" t="s">
        <v>123</v>
      </c>
      <c r="L71" s="21" t="s">
        <v>90</v>
      </c>
      <c r="N71" s="84" t="s">
        <v>69</v>
      </c>
      <c r="O71" s="84" t="s">
        <v>68</v>
      </c>
      <c r="P71" s="21"/>
    </row>
    <row r="72" spans="1:16" ht="18" hidden="1">
      <c r="B72" s="106"/>
      <c r="C72" s="21" t="s">
        <v>51</v>
      </c>
      <c r="D72" s="21"/>
      <c r="E72" s="21" t="s">
        <v>4</v>
      </c>
      <c r="F72" s="21" t="s">
        <v>1</v>
      </c>
      <c r="G72" s="21">
        <v>2</v>
      </c>
      <c r="H72" s="86" t="s">
        <v>176</v>
      </c>
      <c r="I72" s="87">
        <v>2</v>
      </c>
      <c r="J72" s="86" t="s">
        <v>176</v>
      </c>
      <c r="K72" s="87">
        <v>0</v>
      </c>
      <c r="L72" s="21" t="s">
        <v>91</v>
      </c>
      <c r="M72" s="106">
        <v>0</v>
      </c>
      <c r="N72" s="21" t="s">
        <v>2</v>
      </c>
      <c r="O72" s="21" t="s">
        <v>183</v>
      </c>
      <c r="P72" s="21"/>
    </row>
    <row r="73" spans="1:16" ht="18" hidden="1">
      <c r="B73" s="106"/>
      <c r="C73" s="21" t="s">
        <v>6</v>
      </c>
      <c r="D73" s="21"/>
      <c r="E73" s="21" t="s">
        <v>79</v>
      </c>
      <c r="F73" s="21" t="s">
        <v>5</v>
      </c>
      <c r="G73" s="21">
        <v>0</v>
      </c>
      <c r="H73" s="86" t="s">
        <v>2</v>
      </c>
      <c r="I73" s="87">
        <v>2</v>
      </c>
      <c r="J73" s="86" t="s">
        <v>2</v>
      </c>
      <c r="K73" s="87">
        <v>0</v>
      </c>
      <c r="L73" s="21" t="s">
        <v>522</v>
      </c>
      <c r="M73" s="106">
        <v>1</v>
      </c>
      <c r="N73" s="21" t="s">
        <v>6</v>
      </c>
      <c r="O73" s="21" t="s">
        <v>30</v>
      </c>
      <c r="P73" s="21"/>
    </row>
    <row r="74" spans="1:16" ht="18" hidden="1">
      <c r="B74" s="106"/>
      <c r="C74" s="21" t="s">
        <v>7</v>
      </c>
      <c r="D74" s="21"/>
      <c r="E74" s="21" t="s">
        <v>80</v>
      </c>
      <c r="F74" s="21"/>
      <c r="G74" s="21"/>
      <c r="H74" s="87" t="s">
        <v>175</v>
      </c>
      <c r="I74" s="87">
        <v>2</v>
      </c>
      <c r="J74" s="87" t="s">
        <v>175</v>
      </c>
      <c r="K74" s="87">
        <v>0</v>
      </c>
      <c r="L74" s="21"/>
      <c r="N74" s="21" t="s">
        <v>7</v>
      </c>
      <c r="O74" s="21" t="s">
        <v>184</v>
      </c>
      <c r="P74" s="21"/>
    </row>
    <row r="75" spans="1:16" ht="20.100000000000001" hidden="1" customHeight="1">
      <c r="B75" s="106"/>
      <c r="C75" s="21" t="s">
        <v>2</v>
      </c>
      <c r="D75" s="21"/>
      <c r="E75" s="21" t="s">
        <v>124</v>
      </c>
      <c r="F75" s="21"/>
      <c r="G75" s="21"/>
      <c r="H75" s="87" t="s">
        <v>178</v>
      </c>
      <c r="I75" s="87">
        <v>2</v>
      </c>
      <c r="J75" s="87" t="s">
        <v>178</v>
      </c>
      <c r="K75" s="87">
        <v>0</v>
      </c>
      <c r="L75" s="21"/>
      <c r="N75" s="21" t="s">
        <v>9</v>
      </c>
      <c r="O75" s="21" t="s">
        <v>185</v>
      </c>
      <c r="P75" s="21"/>
    </row>
    <row r="76" spans="1:16" ht="20.100000000000001" hidden="1" customHeight="1">
      <c r="B76" s="106"/>
      <c r="C76" s="21" t="s">
        <v>55</v>
      </c>
      <c r="D76" s="21"/>
      <c r="E76" s="21"/>
      <c r="F76" s="21"/>
      <c r="G76" s="21"/>
      <c r="H76" s="91" t="s">
        <v>6</v>
      </c>
      <c r="I76" s="91">
        <v>2</v>
      </c>
      <c r="J76" s="91" t="s">
        <v>6</v>
      </c>
      <c r="K76" s="91">
        <v>0</v>
      </c>
      <c r="L76" s="21"/>
      <c r="N76" s="21" t="s">
        <v>11</v>
      </c>
      <c r="O76" s="21" t="s">
        <v>31</v>
      </c>
      <c r="P76" s="21"/>
    </row>
    <row r="77" spans="1:16" ht="20.100000000000001" hidden="1" customHeight="1">
      <c r="B77" s="106"/>
      <c r="C77" s="21" t="s">
        <v>62</v>
      </c>
      <c r="D77" s="21"/>
      <c r="E77" s="21"/>
      <c r="F77" s="21"/>
      <c r="G77" s="21"/>
      <c r="H77" s="91" t="s">
        <v>177</v>
      </c>
      <c r="I77" s="91">
        <v>2</v>
      </c>
      <c r="J77" s="91" t="s">
        <v>177</v>
      </c>
      <c r="K77" s="91">
        <v>0</v>
      </c>
      <c r="L77" s="21"/>
      <c r="N77" s="21" t="s">
        <v>10</v>
      </c>
      <c r="O77" s="21" t="s">
        <v>186</v>
      </c>
      <c r="P77" s="21"/>
    </row>
    <row r="78" spans="1:16" ht="18" hidden="1">
      <c r="B78" s="106"/>
      <c r="C78" s="21" t="s">
        <v>63</v>
      </c>
      <c r="D78" s="21"/>
      <c r="E78" s="21"/>
      <c r="F78" s="21"/>
      <c r="G78" s="21"/>
      <c r="H78" s="91" t="s">
        <v>180</v>
      </c>
      <c r="I78" s="91">
        <v>0</v>
      </c>
      <c r="J78" s="91" t="s">
        <v>180</v>
      </c>
      <c r="K78" s="91">
        <v>0</v>
      </c>
      <c r="L78" s="21"/>
      <c r="N78" s="21" t="s">
        <v>13</v>
      </c>
      <c r="O78" s="21" t="s">
        <v>32</v>
      </c>
      <c r="P78" s="21"/>
    </row>
    <row r="79" spans="1:16" ht="18" hidden="1">
      <c r="B79" s="106"/>
      <c r="C79" s="21" t="s">
        <v>52</v>
      </c>
      <c r="D79" s="21"/>
      <c r="E79" s="21"/>
      <c r="F79" s="21"/>
      <c r="G79" s="21"/>
      <c r="H79" s="91" t="s">
        <v>7</v>
      </c>
      <c r="I79" s="91">
        <v>0</v>
      </c>
      <c r="J79" s="91" t="s">
        <v>7</v>
      </c>
      <c r="K79" s="91">
        <v>0</v>
      </c>
      <c r="L79" s="21"/>
      <c r="N79" s="21" t="s">
        <v>14</v>
      </c>
      <c r="O79" s="21" t="s">
        <v>33</v>
      </c>
      <c r="P79" s="21"/>
    </row>
    <row r="80" spans="1:16" ht="18" hidden="1">
      <c r="B80" s="106"/>
      <c r="C80" s="21" t="s">
        <v>53</v>
      </c>
      <c r="D80" s="21"/>
      <c r="E80" s="21"/>
      <c r="F80" s="21"/>
      <c r="G80" s="21"/>
      <c r="H80" s="91" t="s">
        <v>179</v>
      </c>
      <c r="I80" s="91">
        <v>0</v>
      </c>
      <c r="J80" s="91" t="s">
        <v>179</v>
      </c>
      <c r="K80" s="91">
        <v>0</v>
      </c>
      <c r="L80" s="21"/>
      <c r="N80" s="21" t="s">
        <v>19</v>
      </c>
      <c r="O80" s="21" t="s">
        <v>34</v>
      </c>
      <c r="P80" s="21"/>
    </row>
    <row r="81" spans="1:27" ht="18" hidden="1">
      <c r="B81" s="106"/>
      <c r="C81" s="21" t="s">
        <v>54</v>
      </c>
      <c r="D81" s="21"/>
      <c r="E81" s="21"/>
      <c r="F81" s="21"/>
      <c r="G81" s="21"/>
      <c r="H81" s="91" t="s">
        <v>182</v>
      </c>
      <c r="I81" s="91">
        <v>0</v>
      </c>
      <c r="J81" s="91" t="s">
        <v>182</v>
      </c>
      <c r="K81" s="91">
        <v>0</v>
      </c>
      <c r="L81" s="21"/>
      <c r="N81" s="21" t="s">
        <v>12</v>
      </c>
      <c r="O81" s="21" t="s">
        <v>187</v>
      </c>
      <c r="P81" s="21"/>
    </row>
    <row r="82" spans="1:27" ht="18" hidden="1">
      <c r="B82" s="106"/>
      <c r="C82" s="21" t="s">
        <v>56</v>
      </c>
      <c r="D82" s="21"/>
      <c r="E82" s="21"/>
      <c r="F82" s="21"/>
      <c r="G82" s="21"/>
      <c r="H82" s="91" t="s">
        <v>9</v>
      </c>
      <c r="I82" s="91">
        <v>0</v>
      </c>
      <c r="J82" s="91" t="s">
        <v>9</v>
      </c>
      <c r="K82" s="91">
        <v>0</v>
      </c>
      <c r="L82" s="21"/>
      <c r="N82" s="21" t="s">
        <v>20</v>
      </c>
      <c r="O82" s="21" t="s">
        <v>35</v>
      </c>
      <c r="P82" s="21"/>
    </row>
    <row r="83" spans="1:27" ht="18" hidden="1">
      <c r="B83" s="106"/>
      <c r="C83" s="21" t="s">
        <v>57</v>
      </c>
      <c r="D83" s="21"/>
      <c r="E83" s="21"/>
      <c r="F83" s="21"/>
      <c r="G83" s="21"/>
      <c r="H83" s="91" t="s">
        <v>181</v>
      </c>
      <c r="I83" s="91">
        <v>0</v>
      </c>
      <c r="J83" s="91" t="s">
        <v>181</v>
      </c>
      <c r="K83" s="91">
        <v>0</v>
      </c>
      <c r="L83" s="21"/>
      <c r="N83" s="21" t="s">
        <v>188</v>
      </c>
      <c r="O83" s="21" t="s">
        <v>72</v>
      </c>
      <c r="P83" s="21"/>
    </row>
    <row r="84" spans="1:27" ht="18" hidden="1">
      <c r="B84" s="106"/>
      <c r="C84" s="21" t="s">
        <v>58</v>
      </c>
      <c r="D84" s="21"/>
      <c r="E84" s="21"/>
      <c r="F84" s="21"/>
      <c r="G84" s="21"/>
      <c r="H84" s="91" t="s">
        <v>10</v>
      </c>
      <c r="I84" s="91">
        <v>0</v>
      </c>
      <c r="J84" s="91" t="s">
        <v>10</v>
      </c>
      <c r="K84" s="91">
        <v>1</v>
      </c>
      <c r="L84" s="21"/>
      <c r="M84" s="21"/>
      <c r="N84" s="21"/>
      <c r="O84" s="21"/>
      <c r="P84" s="21"/>
    </row>
    <row r="85" spans="1:27" hidden="1">
      <c r="B85" s="106"/>
      <c r="C85" s="21" t="s">
        <v>59</v>
      </c>
      <c r="D85" s="21"/>
      <c r="E85" s="21"/>
      <c r="F85" s="21"/>
      <c r="G85" s="21"/>
      <c r="H85" s="21"/>
      <c r="I85" s="21"/>
      <c r="J85" s="21"/>
      <c r="K85" s="21"/>
      <c r="L85" s="21"/>
      <c r="O85" s="21"/>
      <c r="P85" s="21"/>
    </row>
    <row r="86" spans="1:27" hidden="1">
      <c r="A86" s="105"/>
      <c r="B86" s="105"/>
      <c r="C86" s="21" t="s">
        <v>60</v>
      </c>
      <c r="D86" s="21"/>
      <c r="E86" s="21"/>
      <c r="F86" s="21"/>
      <c r="G86" s="21"/>
      <c r="H86" s="21"/>
      <c r="I86" s="21"/>
      <c r="J86" s="21"/>
      <c r="K86" s="21"/>
      <c r="L86" s="21"/>
      <c r="O86" s="21"/>
      <c r="P86" s="21"/>
    </row>
    <row r="87" spans="1:27" hidden="1">
      <c r="B87" s="106"/>
      <c r="C87" s="21" t="s">
        <v>61</v>
      </c>
      <c r="D87" s="21"/>
      <c r="E87" s="21"/>
      <c r="F87" s="21"/>
      <c r="G87" s="21"/>
      <c r="H87" s="21"/>
      <c r="I87" s="21"/>
      <c r="J87" s="21"/>
      <c r="K87" s="21"/>
      <c r="L87" s="21"/>
      <c r="O87" s="21"/>
      <c r="P87" s="21"/>
    </row>
    <row r="88" spans="1:27" hidden="1">
      <c r="B88" s="106"/>
      <c r="C88" s="21"/>
      <c r="D88" s="21"/>
      <c r="E88" s="21"/>
      <c r="F88" s="21"/>
      <c r="G88" s="21"/>
      <c r="H88" s="21"/>
      <c r="I88" s="21"/>
      <c r="J88" s="21"/>
      <c r="K88" s="21"/>
      <c r="L88" s="21"/>
      <c r="O88" s="21"/>
      <c r="P88" s="21"/>
    </row>
    <row r="89" spans="1:27" ht="20.100000000000001" hidden="1" customHeight="1">
      <c r="B89" s="106"/>
      <c r="C89" s="21"/>
      <c r="D89" s="21"/>
      <c r="E89" s="21"/>
      <c r="F89" s="21"/>
      <c r="G89" s="21"/>
      <c r="H89" s="21"/>
      <c r="I89" s="21"/>
      <c r="J89" s="21"/>
      <c r="K89" s="21"/>
      <c r="L89" s="21"/>
      <c r="O89" s="21"/>
      <c r="P89" s="21"/>
    </row>
    <row r="90" spans="1:27" ht="20.100000000000001" hidden="1" customHeight="1">
      <c r="B90" s="106"/>
      <c r="C90" s="21"/>
      <c r="D90" s="21"/>
      <c r="E90" s="21"/>
      <c r="F90" s="21"/>
      <c r="G90" s="21"/>
      <c r="H90" s="21"/>
      <c r="I90" s="21"/>
      <c r="J90" s="21"/>
      <c r="K90" s="21"/>
      <c r="L90" s="21"/>
      <c r="O90" s="21"/>
      <c r="P90" s="21"/>
    </row>
    <row r="91" spans="1:27" ht="20.100000000000001" hidden="1" customHeight="1">
      <c r="B91" s="106"/>
      <c r="C91" s="21"/>
      <c r="D91" s="21"/>
      <c r="E91" s="21"/>
      <c r="F91" s="21"/>
      <c r="G91" s="21"/>
      <c r="H91" s="21"/>
      <c r="I91" s="21"/>
      <c r="J91" s="21"/>
      <c r="K91" s="21"/>
      <c r="L91" s="21"/>
      <c r="Z91" s="21"/>
      <c r="AA91" s="21"/>
    </row>
    <row r="92" spans="1:27" ht="22.5" hidden="1" customHeight="1">
      <c r="B92" s="106"/>
      <c r="C92" s="21"/>
      <c r="D92" s="21"/>
      <c r="E92" s="21"/>
      <c r="F92" s="21"/>
      <c r="G92" s="21"/>
      <c r="H92" s="21"/>
      <c r="I92" s="21"/>
      <c r="J92" s="21"/>
      <c r="K92" s="21"/>
      <c r="L92" s="21"/>
      <c r="Z92" s="21"/>
      <c r="AA92" s="21"/>
    </row>
    <row r="93" spans="1:27" hidden="1">
      <c r="B93" s="106"/>
      <c r="C93" s="21"/>
      <c r="D93" s="21"/>
      <c r="E93" s="21"/>
      <c r="F93" s="21"/>
      <c r="G93" s="21"/>
      <c r="H93" s="21"/>
      <c r="I93" s="21"/>
      <c r="J93" s="21"/>
      <c r="K93" s="21"/>
      <c r="L93" s="21"/>
      <c r="Z93" s="21"/>
      <c r="AA93" s="21"/>
    </row>
    <row r="94" spans="1:27" ht="252" hidden="1" customHeight="1">
      <c r="B94" s="106"/>
      <c r="C94" s="21"/>
      <c r="D94" s="21"/>
      <c r="E94" s="21"/>
      <c r="F94" s="21"/>
      <c r="G94" s="21"/>
      <c r="H94" s="21"/>
      <c r="I94" s="21"/>
      <c r="J94" s="21"/>
      <c r="K94" s="21"/>
      <c r="L94" s="21"/>
    </row>
    <row r="95" spans="1:27" ht="15" hidden="1" customHeight="1">
      <c r="B95" s="106"/>
      <c r="C95" s="21"/>
      <c r="D95" s="21"/>
      <c r="E95" s="21"/>
      <c r="F95" s="21"/>
      <c r="G95" s="21"/>
      <c r="H95" s="21"/>
      <c r="I95" s="21"/>
      <c r="J95" s="21"/>
      <c r="K95" s="21"/>
      <c r="L95" s="21"/>
    </row>
    <row r="96" spans="1:27" hidden="1">
      <c r="B96" s="106"/>
      <c r="C96" s="21"/>
      <c r="D96" s="21"/>
      <c r="E96" s="21"/>
      <c r="F96" s="21"/>
      <c r="G96" s="21"/>
      <c r="H96" s="21"/>
      <c r="I96" s="21"/>
      <c r="J96" s="21"/>
      <c r="K96" s="21"/>
      <c r="L96" s="21"/>
    </row>
    <row r="97" spans="1:65" hidden="1">
      <c r="B97" s="106"/>
      <c r="C97" s="21"/>
      <c r="D97" s="21"/>
      <c r="E97" s="21"/>
      <c r="F97" s="21"/>
      <c r="G97" s="21"/>
      <c r="H97" s="21"/>
      <c r="I97" s="21"/>
      <c r="J97" s="21"/>
      <c r="K97" s="21"/>
      <c r="L97" s="21"/>
      <c r="M97" s="21"/>
      <c r="N97" s="21"/>
      <c r="O97" s="21"/>
      <c r="P97" s="21"/>
      <c r="Q97" s="21"/>
      <c r="R97" s="21"/>
      <c r="S97" s="21"/>
      <c r="BL97" s="10"/>
      <c r="BM97" s="10"/>
    </row>
    <row r="98" spans="1:65" hidden="1">
      <c r="B98" s="106"/>
      <c r="C98" s="21"/>
      <c r="D98" s="21"/>
      <c r="E98" s="21"/>
      <c r="F98" s="21"/>
      <c r="G98" s="21"/>
      <c r="H98" s="21"/>
      <c r="I98" s="21"/>
      <c r="J98" s="21"/>
      <c r="K98" s="21"/>
      <c r="L98" s="21"/>
      <c r="M98" s="21"/>
      <c r="N98" s="21"/>
      <c r="O98" s="21"/>
      <c r="P98" s="21"/>
      <c r="Q98" s="21"/>
      <c r="R98" s="21"/>
      <c r="S98" s="21"/>
    </row>
    <row r="99" spans="1:65" ht="51.95" hidden="1" customHeight="1">
      <c r="B99" s="106"/>
      <c r="C99" s="21"/>
      <c r="D99" s="21"/>
      <c r="E99" s="21"/>
      <c r="F99" s="21"/>
      <c r="G99" s="21"/>
      <c r="H99" s="21"/>
      <c r="I99" s="21"/>
      <c r="J99" s="21"/>
      <c r="K99" s="21"/>
      <c r="L99" s="21"/>
      <c r="Q99" s="21"/>
      <c r="R99" s="21"/>
    </row>
    <row r="100" spans="1:65" hidden="1">
      <c r="B100" s="106"/>
      <c r="C100" s="21"/>
      <c r="D100" s="21"/>
      <c r="E100" s="21"/>
      <c r="F100" s="21"/>
      <c r="G100" s="21"/>
      <c r="H100" s="21"/>
      <c r="I100" s="21"/>
      <c r="J100" s="21"/>
      <c r="K100" s="21"/>
      <c r="L100" s="21"/>
      <c r="Q100" s="21"/>
      <c r="R100" s="21"/>
    </row>
    <row r="101" spans="1:65" hidden="1">
      <c r="A101" s="344"/>
      <c r="B101" s="344"/>
      <c r="C101" s="21"/>
      <c r="D101" s="21"/>
      <c r="E101" s="21"/>
      <c r="F101" s="21"/>
      <c r="G101" s="21"/>
      <c r="H101" s="21"/>
      <c r="I101" s="21"/>
      <c r="J101" s="21"/>
      <c r="K101" s="21"/>
      <c r="L101" s="21"/>
      <c r="Q101" s="21"/>
      <c r="R101" s="21"/>
    </row>
    <row r="102" spans="1:65" hidden="1">
      <c r="A102" s="343"/>
      <c r="B102" s="343"/>
      <c r="C102" s="21"/>
      <c r="D102" s="21"/>
      <c r="E102" s="21"/>
      <c r="F102" s="21"/>
      <c r="G102" s="21"/>
      <c r="H102" s="21"/>
      <c r="I102" s="21"/>
      <c r="J102" s="21"/>
      <c r="K102" s="21"/>
      <c r="L102" s="21"/>
      <c r="Q102" s="21"/>
      <c r="R102" s="21"/>
    </row>
    <row r="103" spans="1:65" hidden="1">
      <c r="B103" s="106"/>
      <c r="C103" s="21"/>
      <c r="D103" s="21"/>
      <c r="E103" s="21"/>
      <c r="F103" s="21"/>
      <c r="G103" s="21"/>
      <c r="H103" s="21"/>
      <c r="I103" s="21"/>
      <c r="J103" s="21"/>
      <c r="K103" s="21"/>
      <c r="L103" s="21"/>
      <c r="M103" s="101" t="s">
        <v>84</v>
      </c>
      <c r="Q103" s="21"/>
      <c r="R103" s="21"/>
    </row>
    <row r="104" spans="1:65" hidden="1">
      <c r="B104" s="106"/>
      <c r="C104" s="21"/>
      <c r="D104" s="21"/>
      <c r="E104" s="21"/>
      <c r="F104" s="21"/>
      <c r="G104" s="21"/>
      <c r="H104" s="21"/>
      <c r="I104" s="21"/>
      <c r="J104" s="21"/>
      <c r="K104" s="21"/>
      <c r="L104" s="21"/>
      <c r="M104" s="101" t="s">
        <v>92</v>
      </c>
      <c r="N104" s="106">
        <v>0</v>
      </c>
      <c r="Q104" s="21"/>
      <c r="R104" s="21"/>
    </row>
    <row r="105" spans="1:65" hidden="1">
      <c r="B105" s="106"/>
      <c r="M105" s="101" t="s">
        <v>86</v>
      </c>
      <c r="N105" s="106">
        <v>2</v>
      </c>
      <c r="Q105" s="21"/>
      <c r="R105" s="21"/>
    </row>
    <row r="106" spans="1:65" hidden="1">
      <c r="M106" s="101" t="s">
        <v>85</v>
      </c>
      <c r="N106" s="106">
        <v>2</v>
      </c>
      <c r="Q106" s="21"/>
      <c r="R106" s="21"/>
    </row>
    <row r="107" spans="1:65" hidden="1">
      <c r="M107" s="101" t="s">
        <v>87</v>
      </c>
      <c r="N107" s="106">
        <v>2</v>
      </c>
      <c r="Q107" s="21"/>
      <c r="R107" s="21"/>
    </row>
    <row r="108" spans="1:65" hidden="1">
      <c r="M108" s="101" t="s">
        <v>88</v>
      </c>
      <c r="N108" s="106">
        <v>2</v>
      </c>
      <c r="Q108" s="21"/>
      <c r="R108" s="21"/>
    </row>
    <row r="109" spans="1:65" hidden="1">
      <c r="M109" s="101" t="s">
        <v>89</v>
      </c>
      <c r="N109" s="106">
        <v>2</v>
      </c>
      <c r="Q109" s="21"/>
      <c r="R109" s="21"/>
    </row>
    <row r="110" spans="1:65" hidden="1">
      <c r="M110" s="101" t="s">
        <v>194</v>
      </c>
      <c r="N110" s="106">
        <v>2</v>
      </c>
      <c r="Q110" s="21"/>
      <c r="R110" s="21"/>
    </row>
    <row r="111" spans="1:65" hidden="1">
      <c r="M111" s="101" t="s">
        <v>195</v>
      </c>
      <c r="N111" s="106">
        <v>2</v>
      </c>
      <c r="Q111" s="21"/>
      <c r="R111" s="21"/>
    </row>
    <row r="112" spans="1:65" hidden="1">
      <c r="M112" s="101" t="s">
        <v>196</v>
      </c>
      <c r="N112" s="106">
        <v>2</v>
      </c>
      <c r="Q112" s="21"/>
      <c r="R112" s="21"/>
    </row>
    <row r="113" spans="13:18" hidden="1">
      <c r="M113" s="101" t="s">
        <v>197</v>
      </c>
      <c r="N113" s="106">
        <v>2</v>
      </c>
      <c r="Q113" s="21"/>
      <c r="R113" s="21"/>
    </row>
    <row r="114" spans="13:18" hidden="1">
      <c r="M114" s="101" t="s">
        <v>198</v>
      </c>
      <c r="N114" s="106">
        <v>2</v>
      </c>
      <c r="Q114" s="21"/>
      <c r="R114" s="21"/>
    </row>
    <row r="115" spans="13:18" hidden="1">
      <c r="M115" s="101" t="s">
        <v>93</v>
      </c>
      <c r="N115" s="106">
        <v>2</v>
      </c>
      <c r="Q115" s="21"/>
      <c r="R115" s="21"/>
    </row>
    <row r="116" spans="13:18" hidden="1">
      <c r="M116" s="101" t="s">
        <v>94</v>
      </c>
      <c r="N116" s="106">
        <v>2</v>
      </c>
      <c r="Q116" s="21"/>
      <c r="R116" s="21"/>
    </row>
    <row r="117" spans="13:18" hidden="1">
      <c r="M117" s="101" t="s">
        <v>118</v>
      </c>
      <c r="N117" s="106">
        <v>2</v>
      </c>
      <c r="Q117" s="21"/>
      <c r="R117" s="21"/>
    </row>
    <row r="118" spans="13:18" hidden="1">
      <c r="M118" s="101" t="s">
        <v>114</v>
      </c>
      <c r="N118" s="106">
        <v>2</v>
      </c>
      <c r="Q118" s="21"/>
      <c r="R118" s="21"/>
    </row>
    <row r="119" spans="13:18" hidden="1">
      <c r="M119" s="101" t="s">
        <v>115</v>
      </c>
      <c r="N119" s="106">
        <v>2</v>
      </c>
      <c r="Q119" s="21"/>
      <c r="R119" s="21"/>
    </row>
    <row r="120" spans="13:18" hidden="1">
      <c r="M120" s="101" t="s">
        <v>95</v>
      </c>
      <c r="N120" s="106">
        <v>2</v>
      </c>
      <c r="Q120" s="21"/>
      <c r="R120" s="21"/>
    </row>
    <row r="121" spans="13:18" hidden="1">
      <c r="M121" s="101" t="s">
        <v>119</v>
      </c>
      <c r="N121" s="106">
        <v>2</v>
      </c>
      <c r="Q121" s="21"/>
      <c r="R121" s="21"/>
    </row>
    <row r="122" spans="13:18" hidden="1">
      <c r="M122" s="101" t="s">
        <v>96</v>
      </c>
      <c r="N122" s="106">
        <v>2</v>
      </c>
      <c r="Q122" s="21"/>
      <c r="R122" s="21"/>
    </row>
    <row r="123" spans="13:18" hidden="1">
      <c r="M123" s="101" t="s">
        <v>97</v>
      </c>
      <c r="N123" s="106">
        <v>2</v>
      </c>
      <c r="Q123" s="21"/>
      <c r="R123" s="21"/>
    </row>
    <row r="124" spans="13:18" hidden="1">
      <c r="M124" s="101" t="s">
        <v>98</v>
      </c>
      <c r="N124" s="106">
        <v>2</v>
      </c>
      <c r="Q124" s="21"/>
      <c r="R124" s="21"/>
    </row>
    <row r="125" spans="13:18" hidden="1">
      <c r="M125" s="101" t="s">
        <v>99</v>
      </c>
      <c r="N125" s="106">
        <v>2</v>
      </c>
      <c r="Q125" s="21"/>
      <c r="R125" s="21"/>
    </row>
    <row r="126" spans="13:18" hidden="1">
      <c r="M126" s="101" t="s">
        <v>100</v>
      </c>
      <c r="N126" s="106">
        <v>2</v>
      </c>
      <c r="Q126" s="21"/>
      <c r="R126" s="21"/>
    </row>
    <row r="127" spans="13:18" hidden="1">
      <c r="M127" s="101" t="s">
        <v>101</v>
      </c>
      <c r="N127" s="106">
        <v>2</v>
      </c>
      <c r="Q127" s="21"/>
      <c r="R127" s="21"/>
    </row>
    <row r="128" spans="13:18" hidden="1">
      <c r="M128" s="101" t="s">
        <v>102</v>
      </c>
      <c r="N128" s="106">
        <v>2</v>
      </c>
      <c r="Q128" s="21"/>
      <c r="R128" s="21"/>
    </row>
    <row r="129" spans="13:19" hidden="1">
      <c r="M129" s="101" t="s">
        <v>103</v>
      </c>
      <c r="N129" s="106">
        <v>2</v>
      </c>
      <c r="Q129" s="21"/>
      <c r="R129" s="21"/>
    </row>
    <row r="130" spans="13:19" hidden="1">
      <c r="M130" s="101" t="s">
        <v>104</v>
      </c>
      <c r="N130" s="106">
        <v>2</v>
      </c>
      <c r="Q130" s="21"/>
      <c r="R130" s="21"/>
    </row>
    <row r="131" spans="13:19" hidden="1">
      <c r="M131" s="101" t="s">
        <v>105</v>
      </c>
      <c r="N131" s="106">
        <v>2</v>
      </c>
      <c r="Q131" s="21"/>
      <c r="R131" s="21"/>
    </row>
    <row r="132" spans="13:19" hidden="1">
      <c r="M132" s="101" t="s">
        <v>106</v>
      </c>
      <c r="N132" s="106">
        <v>2</v>
      </c>
      <c r="Q132" s="21"/>
      <c r="R132" s="21"/>
    </row>
    <row r="133" spans="13:19" hidden="1">
      <c r="M133" s="101" t="s">
        <v>107</v>
      </c>
      <c r="N133" s="106">
        <v>2</v>
      </c>
      <c r="Q133" s="21"/>
      <c r="R133" s="21"/>
    </row>
    <row r="134" spans="13:19" hidden="1">
      <c r="M134" s="101" t="s">
        <v>108</v>
      </c>
      <c r="N134" s="106">
        <v>2</v>
      </c>
      <c r="Q134" s="21"/>
      <c r="R134" s="21"/>
    </row>
    <row r="135" spans="13:19" hidden="1">
      <c r="M135" s="101" t="s">
        <v>121</v>
      </c>
      <c r="N135" s="106">
        <v>2</v>
      </c>
      <c r="Q135" s="21"/>
      <c r="R135" s="21"/>
    </row>
    <row r="136" spans="13:19" hidden="1">
      <c r="M136" s="101" t="s">
        <v>109</v>
      </c>
      <c r="N136" s="106">
        <v>2</v>
      </c>
      <c r="Q136" s="21"/>
      <c r="R136" s="21"/>
    </row>
    <row r="137" spans="13:19" hidden="1">
      <c r="M137" s="101" t="s">
        <v>110</v>
      </c>
      <c r="N137" s="106">
        <v>2</v>
      </c>
      <c r="Q137" s="21"/>
      <c r="R137" s="21"/>
    </row>
    <row r="138" spans="13:19" hidden="1">
      <c r="M138" s="101" t="s">
        <v>111</v>
      </c>
      <c r="N138" s="106">
        <v>2</v>
      </c>
      <c r="O138" s="21"/>
      <c r="P138" s="21"/>
      <c r="Q138" s="21"/>
      <c r="R138" s="21"/>
      <c r="S138" s="21"/>
    </row>
    <row r="139" spans="13:19" hidden="1">
      <c r="M139" s="101" t="s">
        <v>120</v>
      </c>
      <c r="N139" s="106">
        <v>2</v>
      </c>
      <c r="O139" s="21"/>
      <c r="P139" s="21"/>
      <c r="Q139" s="21"/>
      <c r="R139" s="21"/>
      <c r="S139" s="21"/>
    </row>
    <row r="140" spans="13:19" hidden="1">
      <c r="M140" s="101" t="s">
        <v>112</v>
      </c>
      <c r="N140" s="106">
        <v>2</v>
      </c>
    </row>
    <row r="141" spans="13:19" hidden="1">
      <c r="M141" s="101" t="s">
        <v>113</v>
      </c>
      <c r="N141" s="106">
        <v>2</v>
      </c>
    </row>
    <row r="142" spans="13:19" hidden="1">
      <c r="M142" s="102"/>
    </row>
  </sheetData>
  <sheetProtection algorithmName="SHA-512" hashValue="anskRAtYv2lQD4uyROMEYFSVofsAXI/q4reAtEi2puAZareDXyzk8I6pGTgK3i6N83LhWeS9hdsWcB25Jr5Pag==" saltValue="aQE9D9B5zDWTNwSeVDYpgg==" spinCount="100000" sheet="1" objects="1" scenarios="1" selectLockedCells="1"/>
  <mergeCells count="72">
    <mergeCell ref="D23:E23"/>
    <mergeCell ref="J23:K23"/>
    <mergeCell ref="N50:N51"/>
    <mergeCell ref="G29:H29"/>
    <mergeCell ref="G30:H30"/>
    <mergeCell ref="J29:K29"/>
    <mergeCell ref="J30:K30"/>
    <mergeCell ref="J24:K24"/>
    <mergeCell ref="J28:K28"/>
    <mergeCell ref="D30:E30"/>
    <mergeCell ref="D29:E29"/>
    <mergeCell ref="C46:J46"/>
    <mergeCell ref="C47:J47"/>
    <mergeCell ref="C49:J49"/>
    <mergeCell ref="C50:J50"/>
    <mergeCell ref="C51:J51"/>
    <mergeCell ref="J22:K22"/>
    <mergeCell ref="C3:K3"/>
    <mergeCell ref="C4:K4"/>
    <mergeCell ref="C5:K5"/>
    <mergeCell ref="C8:K8"/>
    <mergeCell ref="C6:K6"/>
    <mergeCell ref="C7:K7"/>
    <mergeCell ref="D18:K18"/>
    <mergeCell ref="C9:K9"/>
    <mergeCell ref="C10:K10"/>
    <mergeCell ref="C11:K11"/>
    <mergeCell ref="C12:K12"/>
    <mergeCell ref="C13:K13"/>
    <mergeCell ref="C14:K14"/>
    <mergeCell ref="C15:K15"/>
    <mergeCell ref="C16:K16"/>
    <mergeCell ref="A102:B102"/>
    <mergeCell ref="A101:B101"/>
    <mergeCell ref="B60:B62"/>
    <mergeCell ref="C60:K62"/>
    <mergeCell ref="B22:B28"/>
    <mergeCell ref="B29:B30"/>
    <mergeCell ref="D24:E24"/>
    <mergeCell ref="D25:E25"/>
    <mergeCell ref="D26:E26"/>
    <mergeCell ref="D27:E27"/>
    <mergeCell ref="B31:D31"/>
    <mergeCell ref="B32:D32"/>
    <mergeCell ref="C36:J36"/>
    <mergeCell ref="D22:E22"/>
    <mergeCell ref="C44:J44"/>
    <mergeCell ref="C45:J45"/>
    <mergeCell ref="D19:K19"/>
    <mergeCell ref="D17:K17"/>
    <mergeCell ref="C21:K21"/>
    <mergeCell ref="C20:K20"/>
    <mergeCell ref="C43:J43"/>
    <mergeCell ref="D28:E28"/>
    <mergeCell ref="J25:K25"/>
    <mergeCell ref="C40:J40"/>
    <mergeCell ref="C41:J41"/>
    <mergeCell ref="C34:J34"/>
    <mergeCell ref="C35:J35"/>
    <mergeCell ref="J26:K26"/>
    <mergeCell ref="J27:K27"/>
    <mergeCell ref="C42:J42"/>
    <mergeCell ref="C38:J38"/>
    <mergeCell ref="C39:J39"/>
    <mergeCell ref="C48:J48"/>
    <mergeCell ref="C58:J58"/>
    <mergeCell ref="C57:J57"/>
    <mergeCell ref="C52:J52"/>
    <mergeCell ref="C53:J53"/>
    <mergeCell ref="C54:J54"/>
    <mergeCell ref="C55:J55"/>
    <mergeCell ref="C56:J56"/>
  </mergeCells>
  <conditionalFormatting sqref="K34:K36">
    <cfRule type="containsText" dxfId="15" priority="19" operator="containsText" text="No">
      <formula>NOT(ISERROR(SEARCH("No",K34)))</formula>
    </cfRule>
    <cfRule type="containsText" dxfId="14" priority="24" operator="containsText" text="Yes">
      <formula>NOT(ISERROR(SEARCH("Yes",K34)))</formula>
    </cfRule>
  </conditionalFormatting>
  <conditionalFormatting sqref="A86:B86">
    <cfRule type="cellIs" dxfId="13" priority="23" operator="notBetween">
      <formula>-0.01</formula>
      <formula>0.01</formula>
    </cfRule>
  </conditionalFormatting>
  <conditionalFormatting sqref="A102:B102">
    <cfRule type="cellIs" dxfId="12" priority="22" operator="notBetween">
      <formula>-0.01</formula>
      <formula>0.01</formula>
    </cfRule>
  </conditionalFormatting>
  <conditionalFormatting sqref="J28">
    <cfRule type="cellIs" dxfId="11" priority="12" operator="notEqual">
      <formula>#REF!</formula>
    </cfRule>
  </conditionalFormatting>
  <conditionalFormatting sqref="K58">
    <cfRule type="cellIs" dxfId="10" priority="4" operator="greaterThan">
      <formula>9.9</formula>
    </cfRule>
    <cfRule type="cellIs" dxfId="9" priority="5" operator="lessThan">
      <formula>9.1</formula>
    </cfRule>
  </conditionalFormatting>
  <dataValidations count="6">
    <dataValidation type="list" allowBlank="1" showInputMessage="1" showErrorMessage="1" sqref="D30 G30 J30" xr:uid="{00000000-0002-0000-0400-000000000000}">
      <formula1>$H$72:$H$84</formula1>
    </dataValidation>
    <dataValidation type="list" allowBlank="1" showInputMessage="1" showErrorMessage="1" sqref="C12" xr:uid="{00000000-0002-0000-0400-000002000000}">
      <formula1>$C$72:$C$87</formula1>
    </dataValidation>
    <dataValidation type="list" allowBlank="1" showInputMessage="1" showErrorMessage="1" sqref="C9:K9" xr:uid="{00000000-0002-0000-0400-000004000000}">
      <formula1>$E$72:$E$75</formula1>
    </dataValidation>
    <dataValidation type="list" allowBlank="1" showInputMessage="1" showErrorMessage="1" sqref="C14:K14" xr:uid="{00000000-0002-0000-0400-000006000000}">
      <formula1>$M$104:$M$141</formula1>
    </dataValidation>
    <dataValidation type="list" allowBlank="1" showInputMessage="1" showErrorMessage="1" sqref="C13" xr:uid="{00000000-0002-0000-0400-000003000000}">
      <formula1>$L$72:$L$73</formula1>
    </dataValidation>
    <dataValidation type="list" allowBlank="1" showInputMessage="1" showErrorMessage="1" sqref="C10" xr:uid="{00000000-0002-0000-0400-000001000000}">
      <formula1>$N$72:$N$83</formula1>
    </dataValidation>
  </dataValidations>
  <hyperlinks>
    <hyperlink ref="B31:D31" r:id="rId1" display="TEA website link" xr:uid="{00000000-0004-0000-0400-000001000000}"/>
  </hyperlinks>
  <printOptions horizontalCentered="1" verticalCentered="1"/>
  <pageMargins left="0" right="0" top="0" bottom="0" header="0" footer="0"/>
  <pageSetup paperSize="5" scale="57" fitToHeight="0" orientation="portrait" r:id="rId2"/>
  <rowBreaks count="1" manualBreakCount="1">
    <brk id="59" min="1" max="10" man="1"/>
  </rowBreaks>
  <extLst>
    <ext xmlns:x14="http://schemas.microsoft.com/office/spreadsheetml/2009/9/main" uri="{78C0D931-6437-407d-A8EE-F0AAD7539E65}">
      <x14:conditionalFormattings>
        <x14:conditionalFormatting xmlns:xm="http://schemas.microsoft.com/office/excel/2006/main">
          <x14:cfRule type="containsText" priority="26" operator="containsText" id="{A34CF468-086B-455E-9A28-C2E61D5E9095}">
            <xm:f>NOT(ISERROR(SEARCH($O$83,C21)))</xm:f>
            <xm:f>$O$83</xm:f>
            <x14:dxf>
              <font>
                <color auto="1"/>
              </font>
              <fill>
                <patternFill>
                  <bgColor rgb="FFFF0000"/>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9000000}">
          <x14:formula1>
            <xm:f>Sheet1!$A$2:$A$1068</xm:f>
          </x14:formula1>
          <xm:sqref>C11</xm:sqref>
        </x14:dataValidation>
        <x14:dataValidation type="list" allowBlank="1" showInputMessage="1" showErrorMessage="1" xr:uid="{A184CACB-E986-4FA9-A0B3-9FAD861148ED}">
          <x14:formula1>
            <xm:f>Sheet1!$H$2:$H$3</xm:f>
          </x14:formula1>
          <xm:sqref>K38:K41 K43:K48 K50:K52 K54:K57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AFAD-7A45-45B3-8916-862BB00C9706}">
  <sheetPr>
    <tabColor theme="4" tint="0.59999389629810485"/>
  </sheetPr>
  <dimension ref="A1:J371"/>
  <sheetViews>
    <sheetView showGridLines="0" showRowColHeaders="0" zoomScaleNormal="100" workbookViewId="0">
      <pane xSplit="2" ySplit="1" topLeftCell="C34" activePane="bottomRight" state="frozen"/>
      <selection activeCell="A12" sqref="A12"/>
      <selection pane="topRight" activeCell="A12" sqref="A12"/>
      <selection pane="bottomLeft" activeCell="A12" sqref="A12"/>
      <selection pane="bottomRight" activeCell="E83" sqref="E83"/>
    </sheetView>
  </sheetViews>
  <sheetFormatPr defaultColWidth="0" defaultRowHeight="15" zeroHeight="1"/>
  <cols>
    <col min="1" max="1" width="3.140625" style="238" customWidth="1"/>
    <col min="2" max="2" width="43.42578125" style="238" customWidth="1"/>
    <col min="3" max="3" width="18.28515625" style="239" customWidth="1"/>
    <col min="4" max="4" width="13.7109375" style="240" customWidth="1"/>
    <col min="5" max="5" width="17.28515625" style="240" customWidth="1"/>
    <col min="6" max="6" width="63.140625" style="248" customWidth="1"/>
    <col min="7" max="7" width="9.140625" style="46" customWidth="1"/>
    <col min="8" max="8" width="21.85546875" style="46" hidden="1" customWidth="1"/>
    <col min="9" max="9" width="22.42578125" style="46" hidden="1" customWidth="1"/>
    <col min="10" max="10" width="2.28515625" style="46" hidden="1" customWidth="1"/>
    <col min="11" max="16384" width="9.140625" style="46" hidden="1"/>
  </cols>
  <sheetData>
    <row r="1" spans="1:8" s="237" customFormat="1" ht="49.5" customHeight="1">
      <c r="A1" s="398" t="s">
        <v>386</v>
      </c>
      <c r="B1" s="398"/>
      <c r="C1" s="268" t="s">
        <v>387</v>
      </c>
      <c r="D1" s="268" t="s">
        <v>388</v>
      </c>
      <c r="E1" s="269" t="s">
        <v>527</v>
      </c>
      <c r="F1" s="269" t="s">
        <v>303</v>
      </c>
    </row>
    <row r="2" spans="1:8" ht="30">
      <c r="C2" s="243"/>
      <c r="D2" s="244"/>
      <c r="E2" s="244"/>
      <c r="F2" s="241" t="s">
        <v>389</v>
      </c>
    </row>
    <row r="3" spans="1:8">
      <c r="A3" s="399" t="s">
        <v>390</v>
      </c>
      <c r="B3" s="399"/>
      <c r="C3" s="270"/>
      <c r="D3" s="271"/>
      <c r="E3" s="271"/>
      <c r="F3" s="272"/>
    </row>
    <row r="4" spans="1:8">
      <c r="B4" s="242" t="s">
        <v>391</v>
      </c>
      <c r="C4" s="243" t="s">
        <v>392</v>
      </c>
      <c r="D4" s="244">
        <v>5</v>
      </c>
      <c r="E4" s="267"/>
      <c r="F4" s="245" t="s">
        <v>393</v>
      </c>
      <c r="H4" s="46">
        <f t="shared" ref="H4:H67" si="0">IF($E4=$E$115,$D4,0)</f>
        <v>0</v>
      </c>
    </row>
    <row r="5" spans="1:8">
      <c r="B5" s="246" t="s">
        <v>394</v>
      </c>
      <c r="C5" s="243" t="s">
        <v>392</v>
      </c>
      <c r="D5" s="244">
        <v>5</v>
      </c>
      <c r="E5" s="267"/>
      <c r="F5" s="245" t="s">
        <v>393</v>
      </c>
      <c r="H5" s="46">
        <f t="shared" si="0"/>
        <v>0</v>
      </c>
    </row>
    <row r="6" spans="1:8">
      <c r="B6" s="242" t="s">
        <v>395</v>
      </c>
      <c r="C6" s="243" t="s">
        <v>392</v>
      </c>
      <c r="D6" s="244">
        <v>3</v>
      </c>
      <c r="E6" s="267"/>
      <c r="F6" s="245" t="s">
        <v>393</v>
      </c>
      <c r="H6" s="46">
        <f t="shared" si="0"/>
        <v>0</v>
      </c>
    </row>
    <row r="7" spans="1:8">
      <c r="B7" s="242" t="s">
        <v>396</v>
      </c>
      <c r="C7" s="243" t="s">
        <v>392</v>
      </c>
      <c r="D7" s="244">
        <v>3</v>
      </c>
      <c r="E7" s="267"/>
      <c r="F7" s="245" t="s">
        <v>393</v>
      </c>
      <c r="H7" s="46">
        <f t="shared" si="0"/>
        <v>0</v>
      </c>
    </row>
    <row r="8" spans="1:8" hidden="1">
      <c r="B8" s="242" t="s">
        <v>397</v>
      </c>
      <c r="C8" s="243" t="s">
        <v>398</v>
      </c>
      <c r="D8" s="244"/>
      <c r="E8" s="244"/>
      <c r="F8" s="245" t="s">
        <v>393</v>
      </c>
      <c r="H8" s="46">
        <f t="shared" si="0"/>
        <v>0</v>
      </c>
    </row>
    <row r="9" spans="1:8" ht="30" hidden="1">
      <c r="B9" s="250" t="s">
        <v>399</v>
      </c>
      <c r="C9" s="243"/>
      <c r="D9" s="244"/>
      <c r="E9" s="244"/>
      <c r="F9" s="245"/>
      <c r="H9" s="46">
        <f t="shared" si="0"/>
        <v>0</v>
      </c>
    </row>
    <row r="10" spans="1:8" ht="75" hidden="1">
      <c r="B10" s="249" t="s">
        <v>400</v>
      </c>
      <c r="C10" s="243"/>
      <c r="D10" s="244"/>
      <c r="E10" s="244"/>
      <c r="F10" s="245"/>
      <c r="H10" s="46">
        <f t="shared" si="0"/>
        <v>0</v>
      </c>
    </row>
    <row r="11" spans="1:8">
      <c r="A11" s="399" t="s">
        <v>401</v>
      </c>
      <c r="B11" s="399"/>
      <c r="C11" s="270"/>
      <c r="D11" s="271"/>
      <c r="E11" s="271"/>
      <c r="F11" s="272"/>
    </row>
    <row r="12" spans="1:8">
      <c r="B12" s="238" t="s">
        <v>402</v>
      </c>
      <c r="C12" s="243" t="s">
        <v>403</v>
      </c>
      <c r="D12" s="244">
        <v>5</v>
      </c>
      <c r="E12" s="267"/>
      <c r="F12" s="245" t="s">
        <v>393</v>
      </c>
      <c r="H12" s="46">
        <f t="shared" si="0"/>
        <v>0</v>
      </c>
    </row>
    <row r="13" spans="1:8">
      <c r="B13" s="238" t="s">
        <v>404</v>
      </c>
      <c r="C13" s="243" t="s">
        <v>403</v>
      </c>
      <c r="D13" s="244">
        <v>5</v>
      </c>
      <c r="E13" s="267"/>
      <c r="F13" s="245" t="s">
        <v>393</v>
      </c>
      <c r="H13" s="46">
        <f t="shared" si="0"/>
        <v>0</v>
      </c>
    </row>
    <row r="14" spans="1:8" ht="30" hidden="1">
      <c r="B14" s="250" t="s">
        <v>405</v>
      </c>
      <c r="C14" s="243" t="s">
        <v>392</v>
      </c>
      <c r="D14" s="244"/>
      <c r="E14" s="267"/>
      <c r="F14" s="245" t="s">
        <v>393</v>
      </c>
      <c r="H14" s="46">
        <f t="shared" si="0"/>
        <v>0</v>
      </c>
    </row>
    <row r="15" spans="1:8" ht="135" hidden="1">
      <c r="B15" s="249" t="s">
        <v>406</v>
      </c>
      <c r="C15" s="243" t="s">
        <v>392</v>
      </c>
      <c r="D15" s="244"/>
      <c r="E15" s="267"/>
      <c r="F15" s="245" t="s">
        <v>393</v>
      </c>
      <c r="H15" s="46">
        <f t="shared" si="0"/>
        <v>0</v>
      </c>
    </row>
    <row r="16" spans="1:8">
      <c r="B16" s="238" t="s">
        <v>407</v>
      </c>
      <c r="C16" s="243" t="s">
        <v>403</v>
      </c>
      <c r="D16" s="244">
        <v>5</v>
      </c>
      <c r="E16" s="267"/>
      <c r="F16" s="245" t="s">
        <v>393</v>
      </c>
      <c r="H16" s="46">
        <f t="shared" si="0"/>
        <v>0</v>
      </c>
    </row>
    <row r="17" spans="1:8" ht="30" hidden="1">
      <c r="B17" s="250" t="s">
        <v>408</v>
      </c>
      <c r="C17" s="243" t="s">
        <v>392</v>
      </c>
      <c r="D17" s="244"/>
      <c r="E17" s="267"/>
      <c r="F17" s="245" t="s">
        <v>393</v>
      </c>
      <c r="H17" s="46">
        <f t="shared" si="0"/>
        <v>0</v>
      </c>
    </row>
    <row r="18" spans="1:8" ht="60" hidden="1">
      <c r="B18" s="249" t="s">
        <v>409</v>
      </c>
      <c r="C18" s="243" t="s">
        <v>392</v>
      </c>
      <c r="D18" s="244"/>
      <c r="E18" s="267"/>
      <c r="F18" s="245" t="s">
        <v>393</v>
      </c>
      <c r="H18" s="46">
        <f t="shared" si="0"/>
        <v>0</v>
      </c>
    </row>
    <row r="19" spans="1:8">
      <c r="B19" s="251" t="s">
        <v>410</v>
      </c>
      <c r="C19" s="243" t="s">
        <v>392</v>
      </c>
      <c r="D19" s="244">
        <v>5</v>
      </c>
      <c r="E19" s="267"/>
      <c r="F19" s="245" t="s">
        <v>393</v>
      </c>
      <c r="H19" s="46">
        <f t="shared" si="0"/>
        <v>0</v>
      </c>
    </row>
    <row r="20" spans="1:8">
      <c r="B20" s="238" t="s">
        <v>411</v>
      </c>
      <c r="C20" s="243" t="s">
        <v>398</v>
      </c>
      <c r="D20" s="244">
        <v>1</v>
      </c>
      <c r="E20" s="267"/>
      <c r="F20" s="245" t="s">
        <v>393</v>
      </c>
      <c r="H20" s="46">
        <f t="shared" si="0"/>
        <v>0</v>
      </c>
    </row>
    <row r="21" spans="1:8">
      <c r="B21" s="238" t="s">
        <v>412</v>
      </c>
      <c r="C21" s="243" t="s">
        <v>398</v>
      </c>
      <c r="D21" s="244">
        <v>1</v>
      </c>
      <c r="E21" s="267"/>
      <c r="F21" s="245" t="s">
        <v>393</v>
      </c>
      <c r="H21" s="46">
        <f t="shared" si="0"/>
        <v>0</v>
      </c>
    </row>
    <row r="22" spans="1:8">
      <c r="B22" s="238" t="s">
        <v>413</v>
      </c>
      <c r="C22" s="243" t="s">
        <v>414</v>
      </c>
      <c r="D22" s="244">
        <v>3</v>
      </c>
      <c r="E22" s="267"/>
      <c r="F22" s="245" t="s">
        <v>393</v>
      </c>
      <c r="H22" s="46">
        <f t="shared" si="0"/>
        <v>0</v>
      </c>
    </row>
    <row r="23" spans="1:8">
      <c r="B23" s="238" t="s">
        <v>415</v>
      </c>
      <c r="C23" s="243" t="s">
        <v>414</v>
      </c>
      <c r="D23" s="244">
        <v>3</v>
      </c>
      <c r="E23" s="267"/>
      <c r="F23" s="245" t="s">
        <v>393</v>
      </c>
      <c r="H23" s="46">
        <f t="shared" si="0"/>
        <v>0</v>
      </c>
    </row>
    <row r="24" spans="1:8" ht="30" hidden="1">
      <c r="B24" s="250" t="s">
        <v>416</v>
      </c>
      <c r="C24" s="243"/>
      <c r="D24" s="244"/>
      <c r="E24" s="244"/>
      <c r="F24" s="245"/>
      <c r="H24" s="46">
        <f t="shared" si="0"/>
        <v>0</v>
      </c>
    </row>
    <row r="25" spans="1:8" ht="120" hidden="1">
      <c r="B25" s="249" t="s">
        <v>417</v>
      </c>
      <c r="C25" s="243"/>
      <c r="D25" s="244"/>
      <c r="E25" s="244"/>
      <c r="F25" s="245"/>
      <c r="H25" s="46">
        <f t="shared" si="0"/>
        <v>0</v>
      </c>
    </row>
    <row r="26" spans="1:8" hidden="1">
      <c r="B26" s="241"/>
      <c r="C26" s="243"/>
      <c r="D26" s="244"/>
      <c r="E26" s="244"/>
      <c r="F26" s="245"/>
      <c r="H26" s="46">
        <f t="shared" si="0"/>
        <v>0</v>
      </c>
    </row>
    <row r="27" spans="1:8">
      <c r="A27" s="399" t="s">
        <v>418</v>
      </c>
      <c r="B27" s="399"/>
      <c r="C27" s="270"/>
      <c r="D27" s="271"/>
      <c r="E27" s="271"/>
      <c r="F27" s="272"/>
    </row>
    <row r="28" spans="1:8">
      <c r="B28" s="238" t="s">
        <v>419</v>
      </c>
      <c r="C28" s="243" t="s">
        <v>392</v>
      </c>
      <c r="D28" s="244">
        <v>3</v>
      </c>
      <c r="E28" s="267"/>
      <c r="F28" s="245" t="s">
        <v>393</v>
      </c>
      <c r="H28" s="46">
        <f t="shared" si="0"/>
        <v>0</v>
      </c>
    </row>
    <row r="29" spans="1:8">
      <c r="B29" s="238" t="s">
        <v>420</v>
      </c>
      <c r="C29" s="243" t="s">
        <v>421</v>
      </c>
      <c r="D29" s="244">
        <v>1</v>
      </c>
      <c r="E29" s="267"/>
      <c r="F29" s="245" t="s">
        <v>393</v>
      </c>
      <c r="H29" s="46">
        <f t="shared" si="0"/>
        <v>0</v>
      </c>
    </row>
    <row r="30" spans="1:8">
      <c r="B30" s="238" t="s">
        <v>422</v>
      </c>
      <c r="C30" s="243" t="s">
        <v>398</v>
      </c>
      <c r="D30" s="244">
        <v>1</v>
      </c>
      <c r="E30" s="267"/>
      <c r="F30" s="245" t="s">
        <v>393</v>
      </c>
      <c r="H30" s="46">
        <f t="shared" si="0"/>
        <v>0</v>
      </c>
    </row>
    <row r="31" spans="1:8" hidden="1">
      <c r="B31" s="250" t="s">
        <v>423</v>
      </c>
      <c r="C31" s="243"/>
      <c r="D31" s="244"/>
      <c r="E31" s="244"/>
      <c r="F31" s="245"/>
      <c r="H31" s="46">
        <f t="shared" si="0"/>
        <v>0</v>
      </c>
    </row>
    <row r="32" spans="1:8" ht="135" hidden="1">
      <c r="B32" s="249" t="s">
        <v>424</v>
      </c>
      <c r="C32" s="243"/>
      <c r="D32" s="244"/>
      <c r="E32" s="244"/>
      <c r="F32" s="245"/>
      <c r="H32" s="46">
        <f t="shared" si="0"/>
        <v>0</v>
      </c>
    </row>
    <row r="33" spans="1:8" hidden="1">
      <c r="B33" s="242"/>
      <c r="C33" s="243"/>
      <c r="D33" s="244"/>
      <c r="E33" s="244"/>
      <c r="F33" s="245"/>
      <c r="H33" s="46">
        <f t="shared" si="0"/>
        <v>0</v>
      </c>
    </row>
    <row r="34" spans="1:8">
      <c r="A34" s="399" t="s">
        <v>425</v>
      </c>
      <c r="B34" s="399"/>
      <c r="C34" s="270"/>
      <c r="D34" s="271"/>
      <c r="E34" s="271"/>
      <c r="F34" s="272"/>
    </row>
    <row r="35" spans="1:8">
      <c r="B35" s="238" t="s">
        <v>426</v>
      </c>
      <c r="C35" s="243" t="s">
        <v>398</v>
      </c>
      <c r="D35" s="244">
        <v>1</v>
      </c>
      <c r="E35" s="267"/>
      <c r="F35" s="245" t="s">
        <v>393</v>
      </c>
      <c r="H35" s="46">
        <f t="shared" si="0"/>
        <v>0</v>
      </c>
    </row>
    <row r="36" spans="1:8">
      <c r="B36" s="251" t="s">
        <v>427</v>
      </c>
      <c r="C36" s="243" t="s">
        <v>421</v>
      </c>
      <c r="D36" s="244">
        <v>1</v>
      </c>
      <c r="E36" s="267"/>
      <c r="F36" s="245" t="s">
        <v>393</v>
      </c>
      <c r="H36" s="46">
        <f t="shared" si="0"/>
        <v>0</v>
      </c>
    </row>
    <row r="37" spans="1:8">
      <c r="B37" s="238" t="s">
        <v>428</v>
      </c>
      <c r="C37" s="243" t="s">
        <v>398</v>
      </c>
      <c r="D37" s="244">
        <v>1</v>
      </c>
      <c r="E37" s="267"/>
      <c r="F37" s="245" t="s">
        <v>393</v>
      </c>
      <c r="H37" s="46">
        <f t="shared" si="0"/>
        <v>0</v>
      </c>
    </row>
    <row r="38" spans="1:8">
      <c r="B38" s="238" t="s">
        <v>429</v>
      </c>
      <c r="C38" s="243" t="s">
        <v>398</v>
      </c>
      <c r="D38" s="244">
        <v>1</v>
      </c>
      <c r="E38" s="267"/>
      <c r="F38" s="245" t="s">
        <v>393</v>
      </c>
      <c r="H38" s="46">
        <f t="shared" si="0"/>
        <v>0</v>
      </c>
    </row>
    <row r="39" spans="1:8" ht="30" hidden="1">
      <c r="B39" s="250" t="s">
        <v>430</v>
      </c>
      <c r="C39" s="243"/>
      <c r="D39" s="244"/>
      <c r="E39" s="267"/>
      <c r="F39" s="245"/>
      <c r="H39" s="46">
        <f t="shared" si="0"/>
        <v>0</v>
      </c>
    </row>
    <row r="40" spans="1:8" ht="135" hidden="1">
      <c r="B40" s="249" t="s">
        <v>431</v>
      </c>
      <c r="C40" s="243"/>
      <c r="D40" s="244"/>
      <c r="E40" s="267"/>
      <c r="F40" s="245"/>
      <c r="H40" s="46">
        <f t="shared" si="0"/>
        <v>0</v>
      </c>
    </row>
    <row r="41" spans="1:8">
      <c r="A41" s="399" t="s">
        <v>432</v>
      </c>
      <c r="B41" s="399"/>
      <c r="C41" s="270"/>
      <c r="D41" s="271"/>
      <c r="E41" s="271"/>
      <c r="F41" s="272"/>
    </row>
    <row r="42" spans="1:8">
      <c r="B42" s="242" t="s">
        <v>433</v>
      </c>
      <c r="C42" s="243" t="s">
        <v>403</v>
      </c>
      <c r="D42" s="244">
        <v>5</v>
      </c>
      <c r="E42" s="267"/>
      <c r="F42" s="245" t="s">
        <v>393</v>
      </c>
      <c r="H42" s="46">
        <f t="shared" si="0"/>
        <v>0</v>
      </c>
    </row>
    <row r="43" spans="1:8" hidden="1">
      <c r="B43" s="252" t="s">
        <v>434</v>
      </c>
      <c r="C43" s="243"/>
      <c r="D43" s="244"/>
      <c r="E43" s="267"/>
      <c r="F43" s="245" t="s">
        <v>393</v>
      </c>
      <c r="H43" s="46">
        <f t="shared" si="0"/>
        <v>0</v>
      </c>
    </row>
    <row r="44" spans="1:8" ht="60" hidden="1">
      <c r="B44" s="249" t="s">
        <v>435</v>
      </c>
      <c r="C44" s="243"/>
      <c r="D44" s="244"/>
      <c r="E44" s="267"/>
      <c r="F44" s="245" t="s">
        <v>393</v>
      </c>
      <c r="H44" s="46">
        <f t="shared" si="0"/>
        <v>0</v>
      </c>
    </row>
    <row r="45" spans="1:8">
      <c r="B45" s="246" t="s">
        <v>436</v>
      </c>
      <c r="C45" s="243" t="s">
        <v>403</v>
      </c>
      <c r="D45" s="244">
        <v>5</v>
      </c>
      <c r="E45" s="267"/>
      <c r="F45" s="245" t="s">
        <v>393</v>
      </c>
      <c r="H45" s="46">
        <f t="shared" si="0"/>
        <v>0</v>
      </c>
    </row>
    <row r="46" spans="1:8" hidden="1">
      <c r="B46" s="253" t="s">
        <v>437</v>
      </c>
      <c r="C46" s="243"/>
      <c r="D46" s="244"/>
      <c r="E46" s="267"/>
      <c r="F46" s="245" t="s">
        <v>393</v>
      </c>
      <c r="H46" s="46">
        <f t="shared" si="0"/>
        <v>0</v>
      </c>
    </row>
    <row r="47" spans="1:8" ht="90" hidden="1">
      <c r="B47" s="254" t="s">
        <v>438</v>
      </c>
      <c r="C47" s="243"/>
      <c r="D47" s="244"/>
      <c r="E47" s="267"/>
      <c r="F47" s="245" t="s">
        <v>393</v>
      </c>
      <c r="H47" s="46">
        <f t="shared" si="0"/>
        <v>0</v>
      </c>
    </row>
    <row r="48" spans="1:8">
      <c r="B48" s="246" t="s">
        <v>439</v>
      </c>
      <c r="C48" s="243" t="s">
        <v>403</v>
      </c>
      <c r="D48" s="244">
        <v>5</v>
      </c>
      <c r="E48" s="267"/>
      <c r="F48" s="245" t="s">
        <v>393</v>
      </c>
      <c r="H48" s="46">
        <f t="shared" si="0"/>
        <v>0</v>
      </c>
    </row>
    <row r="49" spans="1:8" hidden="1">
      <c r="B49" s="255" t="s">
        <v>440</v>
      </c>
      <c r="C49" s="243"/>
      <c r="D49" s="244"/>
      <c r="E49" s="267"/>
      <c r="F49" s="245" t="s">
        <v>393</v>
      </c>
      <c r="H49" s="46">
        <f t="shared" si="0"/>
        <v>0</v>
      </c>
    </row>
    <row r="50" spans="1:8" ht="75" hidden="1">
      <c r="B50" s="254" t="s">
        <v>441</v>
      </c>
      <c r="C50" s="243"/>
      <c r="D50" s="244"/>
      <c r="E50" s="267"/>
      <c r="F50" s="245" t="s">
        <v>393</v>
      </c>
      <c r="H50" s="46">
        <f t="shared" si="0"/>
        <v>0</v>
      </c>
    </row>
    <row r="51" spans="1:8" hidden="1">
      <c r="A51" s="256" t="s">
        <v>442</v>
      </c>
      <c r="B51" s="254" t="s">
        <v>443</v>
      </c>
      <c r="C51" s="243"/>
      <c r="D51" s="244"/>
      <c r="E51" s="267"/>
      <c r="F51" s="245" t="s">
        <v>393</v>
      </c>
      <c r="H51" s="46">
        <f t="shared" si="0"/>
        <v>0</v>
      </c>
    </row>
    <row r="52" spans="1:8" hidden="1">
      <c r="A52" s="256" t="s">
        <v>444</v>
      </c>
      <c r="B52" s="254" t="s">
        <v>445</v>
      </c>
      <c r="C52" s="243"/>
      <c r="D52" s="244"/>
      <c r="E52" s="267"/>
      <c r="F52" s="245" t="s">
        <v>393</v>
      </c>
      <c r="H52" s="46">
        <f t="shared" si="0"/>
        <v>0</v>
      </c>
    </row>
    <row r="53" spans="1:8" hidden="1">
      <c r="A53" s="256" t="s">
        <v>446</v>
      </c>
      <c r="B53" s="242" t="s">
        <v>447</v>
      </c>
      <c r="C53" s="243"/>
      <c r="D53" s="244"/>
      <c r="E53" s="267"/>
      <c r="F53" s="245" t="s">
        <v>393</v>
      </c>
      <c r="H53" s="46">
        <f t="shared" si="0"/>
        <v>0</v>
      </c>
    </row>
    <row r="54" spans="1:8" hidden="1">
      <c r="A54" s="256" t="s">
        <v>448</v>
      </c>
      <c r="B54" s="242" t="s">
        <v>449</v>
      </c>
      <c r="C54" s="243"/>
      <c r="D54" s="244"/>
      <c r="E54" s="267"/>
      <c r="F54" s="245" t="s">
        <v>393</v>
      </c>
      <c r="H54" s="46">
        <f t="shared" si="0"/>
        <v>0</v>
      </c>
    </row>
    <row r="55" spans="1:8">
      <c r="B55" s="238" t="s">
        <v>450</v>
      </c>
      <c r="C55" s="243" t="s">
        <v>403</v>
      </c>
      <c r="D55" s="244">
        <v>5</v>
      </c>
      <c r="E55" s="267"/>
      <c r="F55" s="245" t="s">
        <v>393</v>
      </c>
      <c r="H55" s="46">
        <f t="shared" si="0"/>
        <v>0</v>
      </c>
    </row>
    <row r="56" spans="1:8" hidden="1">
      <c r="B56" s="273" t="s">
        <v>451</v>
      </c>
      <c r="C56" s="243"/>
      <c r="D56" s="244"/>
      <c r="E56" s="244"/>
      <c r="F56" s="245"/>
      <c r="H56" s="46">
        <f t="shared" si="0"/>
        <v>0</v>
      </c>
    </row>
    <row r="57" spans="1:8" ht="75" hidden="1">
      <c r="B57" s="254" t="s">
        <v>452</v>
      </c>
      <c r="C57" s="243"/>
      <c r="D57" s="244"/>
      <c r="E57" s="244"/>
      <c r="F57" s="245"/>
      <c r="H57" s="46">
        <f t="shared" si="0"/>
        <v>0</v>
      </c>
    </row>
    <row r="58" spans="1:8" hidden="1">
      <c r="A58" s="256" t="s">
        <v>442</v>
      </c>
      <c r="B58" s="254" t="s">
        <v>453</v>
      </c>
      <c r="C58" s="243"/>
      <c r="D58" s="244"/>
      <c r="E58" s="244"/>
      <c r="F58" s="245"/>
      <c r="H58" s="46">
        <f t="shared" si="0"/>
        <v>0</v>
      </c>
    </row>
    <row r="59" spans="1:8" hidden="1">
      <c r="A59" s="256" t="s">
        <v>444</v>
      </c>
      <c r="B59" s="242" t="s">
        <v>445</v>
      </c>
      <c r="C59" s="243"/>
      <c r="D59" s="244"/>
      <c r="E59" s="244"/>
      <c r="F59" s="245"/>
      <c r="H59" s="46">
        <f t="shared" si="0"/>
        <v>0</v>
      </c>
    </row>
    <row r="60" spans="1:8" hidden="1">
      <c r="A60" s="256" t="s">
        <v>446</v>
      </c>
      <c r="B60" s="242" t="s">
        <v>447</v>
      </c>
      <c r="C60" s="243"/>
      <c r="D60" s="244"/>
      <c r="E60" s="244"/>
      <c r="F60" s="245"/>
      <c r="H60" s="46">
        <f t="shared" si="0"/>
        <v>0</v>
      </c>
    </row>
    <row r="61" spans="1:8" hidden="1">
      <c r="A61" s="256" t="s">
        <v>448</v>
      </c>
      <c r="B61" s="242" t="s">
        <v>454</v>
      </c>
      <c r="C61" s="243"/>
      <c r="D61" s="244"/>
      <c r="E61" s="244"/>
      <c r="F61" s="245"/>
      <c r="H61" s="46">
        <f t="shared" si="0"/>
        <v>0</v>
      </c>
    </row>
    <row r="62" spans="1:8">
      <c r="A62" s="399" t="s">
        <v>455</v>
      </c>
      <c r="B62" s="399"/>
      <c r="C62" s="270"/>
      <c r="D62" s="271"/>
      <c r="E62" s="271"/>
      <c r="F62" s="272"/>
    </row>
    <row r="63" spans="1:8">
      <c r="B63" s="238" t="s">
        <v>456</v>
      </c>
      <c r="C63" s="243" t="s">
        <v>421</v>
      </c>
      <c r="D63" s="244">
        <v>1</v>
      </c>
      <c r="E63" s="267"/>
      <c r="F63" s="245"/>
      <c r="H63" s="46">
        <f t="shared" si="0"/>
        <v>0</v>
      </c>
    </row>
    <row r="64" spans="1:8" hidden="1">
      <c r="B64" s="257" t="s">
        <v>457</v>
      </c>
      <c r="C64" s="243"/>
      <c r="D64" s="244"/>
      <c r="E64" s="267"/>
      <c r="F64" s="245" t="s">
        <v>393</v>
      </c>
      <c r="H64" s="46">
        <f t="shared" si="0"/>
        <v>0</v>
      </c>
    </row>
    <row r="65" spans="1:8" ht="135" hidden="1">
      <c r="B65" s="254" t="s">
        <v>458</v>
      </c>
      <c r="C65" s="243"/>
      <c r="D65" s="244"/>
      <c r="E65" s="267"/>
      <c r="F65" s="245" t="s">
        <v>393</v>
      </c>
      <c r="H65" s="46">
        <f t="shared" si="0"/>
        <v>0</v>
      </c>
    </row>
    <row r="66" spans="1:8">
      <c r="B66" s="238" t="s">
        <v>459</v>
      </c>
      <c r="C66" s="243" t="s">
        <v>403</v>
      </c>
      <c r="D66" s="244">
        <v>5</v>
      </c>
      <c r="E66" s="267"/>
      <c r="F66" s="245" t="s">
        <v>460</v>
      </c>
      <c r="H66" s="46">
        <f t="shared" si="0"/>
        <v>0</v>
      </c>
    </row>
    <row r="67" spans="1:8" hidden="1">
      <c r="B67" s="257" t="s">
        <v>461</v>
      </c>
      <c r="C67" s="243"/>
      <c r="D67" s="244"/>
      <c r="E67" s="244"/>
      <c r="F67" s="245"/>
      <c r="H67" s="46">
        <f t="shared" si="0"/>
        <v>0</v>
      </c>
    </row>
    <row r="68" spans="1:8" ht="90" hidden="1">
      <c r="B68" s="254" t="s">
        <v>462</v>
      </c>
      <c r="C68" s="243"/>
      <c r="D68" s="244"/>
      <c r="E68" s="244"/>
      <c r="F68" s="245"/>
      <c r="H68" s="46">
        <f t="shared" ref="H68:H82" si="1">IF($E68=$E$115,$D68,0)</f>
        <v>0</v>
      </c>
    </row>
    <row r="69" spans="1:8">
      <c r="A69" s="399" t="s">
        <v>463</v>
      </c>
      <c r="B69" s="399"/>
      <c r="C69" s="270"/>
      <c r="D69" s="271"/>
      <c r="E69" s="271"/>
      <c r="F69" s="272"/>
    </row>
    <row r="70" spans="1:8">
      <c r="B70" s="238" t="s">
        <v>464</v>
      </c>
      <c r="C70" s="243" t="s">
        <v>421</v>
      </c>
      <c r="D70" s="244">
        <v>1</v>
      </c>
      <c r="E70" s="267"/>
      <c r="F70" s="245"/>
      <c r="H70" s="46">
        <f t="shared" si="1"/>
        <v>0</v>
      </c>
    </row>
    <row r="71" spans="1:8" ht="45" hidden="1">
      <c r="B71" s="258" t="s">
        <v>465</v>
      </c>
      <c r="C71" s="243"/>
      <c r="D71" s="244"/>
      <c r="E71" s="267"/>
      <c r="F71" s="245" t="s">
        <v>393</v>
      </c>
      <c r="H71" s="46">
        <f t="shared" si="1"/>
        <v>0</v>
      </c>
    </row>
    <row r="72" spans="1:8" ht="75" hidden="1">
      <c r="B72" s="249" t="s">
        <v>466</v>
      </c>
      <c r="C72" s="243"/>
      <c r="D72" s="244"/>
      <c r="E72" s="267"/>
      <c r="F72" s="245" t="s">
        <v>393</v>
      </c>
      <c r="H72" s="46">
        <f t="shared" si="1"/>
        <v>0</v>
      </c>
    </row>
    <row r="73" spans="1:8">
      <c r="B73" s="238" t="s">
        <v>467</v>
      </c>
      <c r="C73" s="243" t="s">
        <v>392</v>
      </c>
      <c r="D73" s="244">
        <v>3</v>
      </c>
      <c r="E73" s="267"/>
      <c r="F73" s="245" t="s">
        <v>460</v>
      </c>
      <c r="H73" s="46">
        <f t="shared" si="1"/>
        <v>0</v>
      </c>
    </row>
    <row r="74" spans="1:8" hidden="1">
      <c r="B74" s="257" t="s">
        <v>468</v>
      </c>
      <c r="C74" s="243"/>
      <c r="D74" s="244"/>
      <c r="E74" s="244"/>
      <c r="F74" s="245"/>
      <c r="H74" s="46">
        <f t="shared" si="1"/>
        <v>0</v>
      </c>
    </row>
    <row r="75" spans="1:8" ht="45" hidden="1">
      <c r="B75" s="249" t="s">
        <v>469</v>
      </c>
      <c r="C75" s="243"/>
      <c r="D75" s="244"/>
      <c r="E75" s="244"/>
      <c r="F75" s="245"/>
      <c r="H75" s="46">
        <f t="shared" si="1"/>
        <v>0</v>
      </c>
    </row>
    <row r="76" spans="1:8">
      <c r="A76" s="399" t="s">
        <v>470</v>
      </c>
      <c r="B76" s="399"/>
      <c r="C76" s="270"/>
      <c r="D76" s="271"/>
      <c r="E76" s="271"/>
      <c r="F76" s="272"/>
    </row>
    <row r="77" spans="1:8" ht="30">
      <c r="B77" s="246" t="s">
        <v>471</v>
      </c>
      <c r="C77" s="243" t="s">
        <v>421</v>
      </c>
      <c r="D77" s="244">
        <v>1</v>
      </c>
      <c r="E77" s="267"/>
      <c r="F77" s="245" t="s">
        <v>472</v>
      </c>
      <c r="H77" s="46">
        <f t="shared" si="1"/>
        <v>0</v>
      </c>
    </row>
    <row r="78" spans="1:8" ht="45">
      <c r="B78" s="259" t="s">
        <v>473</v>
      </c>
      <c r="C78" s="243" t="s">
        <v>392</v>
      </c>
      <c r="D78" s="244">
        <v>3</v>
      </c>
      <c r="E78" s="267"/>
      <c r="F78" s="245" t="s">
        <v>474</v>
      </c>
      <c r="H78" s="46">
        <f t="shared" si="1"/>
        <v>0</v>
      </c>
    </row>
    <row r="79" spans="1:8" ht="30">
      <c r="B79" s="259" t="s">
        <v>475</v>
      </c>
      <c r="C79" s="243" t="s">
        <v>392</v>
      </c>
      <c r="D79" s="244">
        <v>3</v>
      </c>
      <c r="E79" s="267"/>
      <c r="F79" s="245" t="s">
        <v>476</v>
      </c>
      <c r="H79" s="46">
        <f t="shared" si="1"/>
        <v>0</v>
      </c>
    </row>
    <row r="80" spans="1:8" ht="30">
      <c r="B80" s="259" t="s">
        <v>477</v>
      </c>
      <c r="C80" s="243" t="s">
        <v>421</v>
      </c>
      <c r="D80" s="244">
        <v>1</v>
      </c>
      <c r="E80" s="267"/>
      <c r="F80" s="245" t="s">
        <v>478</v>
      </c>
      <c r="H80" s="46">
        <f t="shared" si="1"/>
        <v>0</v>
      </c>
    </row>
    <row r="81" spans="1:8" ht="45">
      <c r="B81" s="259" t="s">
        <v>479</v>
      </c>
      <c r="C81" s="243" t="s">
        <v>421</v>
      </c>
      <c r="D81" s="244">
        <v>1</v>
      </c>
      <c r="E81" s="267"/>
      <c r="F81" s="245" t="s">
        <v>480</v>
      </c>
      <c r="H81" s="46">
        <f t="shared" si="1"/>
        <v>0</v>
      </c>
    </row>
    <row r="82" spans="1:8" ht="45">
      <c r="B82" s="259" t="s">
        <v>481</v>
      </c>
      <c r="C82" s="243" t="s">
        <v>421</v>
      </c>
      <c r="D82" s="244">
        <v>1</v>
      </c>
      <c r="E82" s="267"/>
      <c r="F82" s="245" t="s">
        <v>482</v>
      </c>
      <c r="H82" s="46">
        <f t="shared" si="1"/>
        <v>0</v>
      </c>
    </row>
    <row r="83" spans="1:8" ht="45">
      <c r="B83" s="259" t="s">
        <v>483</v>
      </c>
      <c r="C83" s="243" t="s">
        <v>421</v>
      </c>
      <c r="D83" s="244">
        <v>1</v>
      </c>
      <c r="E83" s="267"/>
      <c r="F83" s="245" t="s">
        <v>484</v>
      </c>
      <c r="H83" s="46">
        <f>IF($E83=$E$115,$D83,0)</f>
        <v>0</v>
      </c>
    </row>
    <row r="84" spans="1:8" hidden="1">
      <c r="B84" s="260"/>
      <c r="C84" s="247"/>
    </row>
    <row r="85" spans="1:8" hidden="1">
      <c r="A85" s="400" t="s">
        <v>485</v>
      </c>
      <c r="B85" s="401"/>
    </row>
    <row r="86" spans="1:8" hidden="1">
      <c r="A86" s="402" t="s">
        <v>486</v>
      </c>
      <c r="B86" s="403"/>
    </row>
    <row r="87" spans="1:8" hidden="1">
      <c r="A87" s="396" t="s">
        <v>487</v>
      </c>
      <c r="B87" s="397"/>
    </row>
    <row r="88" spans="1:8" ht="60" hidden="1">
      <c r="B88" s="245" t="s">
        <v>488</v>
      </c>
    </row>
    <row r="89" spans="1:8" ht="90" hidden="1">
      <c r="B89" s="245" t="s">
        <v>489</v>
      </c>
    </row>
    <row r="90" spans="1:8" hidden="1">
      <c r="B90" s="261" t="s">
        <v>490</v>
      </c>
    </row>
    <row r="91" spans="1:8" hidden="1"/>
    <row r="92" spans="1:8" hidden="1">
      <c r="A92" s="402" t="s">
        <v>491</v>
      </c>
      <c r="B92" s="403"/>
    </row>
    <row r="93" spans="1:8" hidden="1">
      <c r="A93" s="404" t="s">
        <v>492</v>
      </c>
      <c r="B93" s="406"/>
    </row>
    <row r="94" spans="1:8" ht="45" hidden="1">
      <c r="B94" s="262" t="s">
        <v>493</v>
      </c>
    </row>
    <row r="95" spans="1:8" hidden="1"/>
    <row r="96" spans="1:8" hidden="1">
      <c r="A96" s="402" t="s">
        <v>494</v>
      </c>
      <c r="B96" s="403"/>
    </row>
    <row r="97" spans="1:3" hidden="1">
      <c r="A97" s="404" t="s">
        <v>495</v>
      </c>
      <c r="B97" s="406"/>
    </row>
    <row r="98" spans="1:3" hidden="1">
      <c r="B98" s="261" t="s">
        <v>496</v>
      </c>
    </row>
    <row r="99" spans="1:3" hidden="1"/>
    <row r="100" spans="1:3" hidden="1">
      <c r="A100" s="402" t="s">
        <v>497</v>
      </c>
      <c r="B100" s="403"/>
    </row>
    <row r="101" spans="1:3" hidden="1">
      <c r="A101" s="404" t="s">
        <v>498</v>
      </c>
      <c r="B101" s="406"/>
    </row>
    <row r="102" spans="1:3" ht="75" hidden="1">
      <c r="B102" s="263" t="s">
        <v>499</v>
      </c>
    </row>
    <row r="103" spans="1:3" ht="120" hidden="1">
      <c r="B103" s="263" t="s">
        <v>500</v>
      </c>
    </row>
    <row r="104" spans="1:3" ht="90" hidden="1">
      <c r="B104" s="245" t="s">
        <v>501</v>
      </c>
    </row>
    <row r="105" spans="1:3" ht="60" hidden="1">
      <c r="B105" s="262" t="s">
        <v>502</v>
      </c>
    </row>
    <row r="106" spans="1:3" hidden="1"/>
    <row r="107" spans="1:3" hidden="1">
      <c r="A107" s="404" t="s">
        <v>503</v>
      </c>
      <c r="B107" s="405"/>
    </row>
    <row r="108" spans="1:3" hidden="1">
      <c r="A108" s="404" t="s">
        <v>504</v>
      </c>
      <c r="B108" s="406"/>
    </row>
    <row r="109" spans="1:3" hidden="1">
      <c r="B109" s="261" t="s">
        <v>505</v>
      </c>
    </row>
    <row r="110" spans="1:3" hidden="1"/>
    <row r="111" spans="1:3" hidden="1"/>
    <row r="112" spans="1:3" hidden="1">
      <c r="A112" s="264"/>
      <c r="B112" s="264"/>
      <c r="C112" s="265"/>
    </row>
    <row r="113" spans="1:9">
      <c r="A113" s="46"/>
      <c r="B113" s="46"/>
      <c r="C113" s="266"/>
      <c r="H113" s="46">
        <f>SUM(H4:H112)</f>
        <v>0</v>
      </c>
      <c r="I113" s="46">
        <f>IF(H113&lt;5,H113,5)</f>
        <v>0</v>
      </c>
    </row>
    <row r="114" spans="1:9" hidden="1">
      <c r="A114" s="46"/>
      <c r="B114" s="46"/>
      <c r="C114" s="266"/>
    </row>
    <row r="115" spans="1:9" hidden="1">
      <c r="A115" s="46"/>
      <c r="B115" s="46"/>
      <c r="C115" s="266"/>
      <c r="E115" s="240" t="s">
        <v>1</v>
      </c>
    </row>
    <row r="116" spans="1:9" hidden="1">
      <c r="A116" s="46"/>
      <c r="B116" s="46"/>
      <c r="C116" s="266"/>
      <c r="E116" s="240" t="s">
        <v>5</v>
      </c>
    </row>
    <row r="117" spans="1:9" hidden="1">
      <c r="A117" s="46"/>
      <c r="B117" s="46"/>
      <c r="C117" s="266"/>
    </row>
    <row r="118" spans="1:9" hidden="1">
      <c r="A118" s="46"/>
      <c r="B118" s="46"/>
      <c r="C118" s="266"/>
    </row>
    <row r="119" spans="1:9" hidden="1">
      <c r="A119" s="46"/>
      <c r="B119" s="46"/>
      <c r="C119" s="266"/>
    </row>
    <row r="120" spans="1:9" hidden="1">
      <c r="A120" s="46"/>
      <c r="B120" s="46"/>
      <c r="C120" s="266"/>
    </row>
    <row r="121" spans="1:9" hidden="1">
      <c r="A121" s="46"/>
      <c r="B121" s="46"/>
      <c r="C121" s="266"/>
    </row>
    <row r="122" spans="1:9" hidden="1">
      <c r="A122" s="46"/>
      <c r="B122" s="46"/>
      <c r="C122" s="266"/>
    </row>
    <row r="123" spans="1:9" hidden="1">
      <c r="A123" s="46"/>
      <c r="B123" s="46"/>
      <c r="C123" s="266"/>
    </row>
    <row r="124" spans="1:9" hidden="1">
      <c r="A124" s="46"/>
      <c r="B124" s="46"/>
      <c r="C124" s="266"/>
    </row>
    <row r="125" spans="1:9" hidden="1">
      <c r="A125" s="46"/>
      <c r="B125" s="46"/>
      <c r="C125" s="266"/>
    </row>
    <row r="126" spans="1:9" hidden="1">
      <c r="A126" s="46"/>
      <c r="B126" s="46"/>
      <c r="C126" s="266"/>
    </row>
    <row r="127" spans="1:9" hidden="1">
      <c r="A127" s="46"/>
      <c r="B127" s="46"/>
      <c r="C127" s="266"/>
    </row>
    <row r="128" spans="1:9" hidden="1">
      <c r="A128" s="46"/>
      <c r="B128" s="46"/>
      <c r="C128" s="266"/>
    </row>
    <row r="129" spans="1:3" hidden="1">
      <c r="A129" s="46"/>
      <c r="B129" s="46"/>
      <c r="C129" s="266"/>
    </row>
    <row r="130" spans="1:3" hidden="1">
      <c r="A130" s="46"/>
      <c r="B130" s="46"/>
      <c r="C130" s="266"/>
    </row>
    <row r="131" spans="1:3" hidden="1">
      <c r="A131" s="46"/>
      <c r="B131" s="46"/>
      <c r="C131" s="266"/>
    </row>
    <row r="132" spans="1:3" hidden="1">
      <c r="A132" s="46"/>
      <c r="B132" s="46"/>
      <c r="C132" s="266"/>
    </row>
    <row r="133" spans="1:3" hidden="1">
      <c r="A133" s="46"/>
      <c r="B133" s="46"/>
      <c r="C133" s="266"/>
    </row>
    <row r="134" spans="1:3" hidden="1">
      <c r="A134" s="46"/>
      <c r="B134" s="46"/>
      <c r="C134" s="266"/>
    </row>
    <row r="135" spans="1:3" hidden="1">
      <c r="A135" s="46"/>
      <c r="B135" s="46"/>
      <c r="C135" s="266"/>
    </row>
    <row r="136" spans="1:3" hidden="1">
      <c r="A136" s="46"/>
      <c r="B136" s="46"/>
      <c r="C136" s="266"/>
    </row>
    <row r="137" spans="1:3" hidden="1">
      <c r="A137" s="46"/>
      <c r="B137" s="46"/>
      <c r="C137" s="266"/>
    </row>
    <row r="138" spans="1:3" hidden="1">
      <c r="A138" s="46"/>
      <c r="B138" s="46"/>
      <c r="C138" s="266"/>
    </row>
    <row r="139" spans="1:3" hidden="1">
      <c r="A139" s="46"/>
      <c r="B139" s="46"/>
      <c r="C139" s="266"/>
    </row>
    <row r="140" spans="1:3" hidden="1">
      <c r="A140" s="46"/>
      <c r="B140" s="46"/>
      <c r="C140" s="266"/>
    </row>
    <row r="141" spans="1:3" hidden="1">
      <c r="A141" s="46"/>
      <c r="B141" s="46"/>
      <c r="C141" s="266"/>
    </row>
    <row r="142" spans="1:3" hidden="1">
      <c r="A142" s="46"/>
      <c r="B142" s="46"/>
      <c r="C142" s="266"/>
    </row>
    <row r="143" spans="1:3" hidden="1">
      <c r="A143" s="46"/>
      <c r="B143" s="46"/>
      <c r="C143" s="266"/>
    </row>
    <row r="144" spans="1:3" hidden="1">
      <c r="A144" s="46"/>
      <c r="B144" s="46"/>
      <c r="C144" s="266"/>
    </row>
    <row r="145" spans="1:3" hidden="1">
      <c r="A145" s="46"/>
      <c r="B145" s="46"/>
      <c r="C145" s="266"/>
    </row>
    <row r="146" spans="1:3" hidden="1">
      <c r="A146" s="46"/>
      <c r="B146" s="46"/>
      <c r="C146" s="266"/>
    </row>
    <row r="147" spans="1:3" hidden="1">
      <c r="A147" s="46"/>
      <c r="B147" s="46"/>
      <c r="C147" s="266"/>
    </row>
    <row r="148" spans="1:3" hidden="1">
      <c r="A148" s="46"/>
      <c r="B148" s="46"/>
      <c r="C148" s="266"/>
    </row>
    <row r="149" spans="1:3" hidden="1">
      <c r="A149" s="46"/>
      <c r="B149" s="46"/>
      <c r="C149" s="266"/>
    </row>
    <row r="150" spans="1:3" hidden="1">
      <c r="A150" s="46"/>
      <c r="B150" s="46"/>
      <c r="C150" s="266"/>
    </row>
    <row r="151" spans="1:3" hidden="1">
      <c r="A151" s="46"/>
      <c r="B151" s="46"/>
      <c r="C151" s="266"/>
    </row>
    <row r="152" spans="1:3" hidden="1">
      <c r="A152" s="46"/>
      <c r="B152" s="46"/>
      <c r="C152" s="266"/>
    </row>
    <row r="153" spans="1:3" hidden="1">
      <c r="A153" s="46"/>
      <c r="B153" s="46"/>
      <c r="C153" s="266"/>
    </row>
    <row r="154" spans="1:3" hidden="1">
      <c r="A154" s="46"/>
      <c r="B154" s="46"/>
      <c r="C154" s="266"/>
    </row>
    <row r="155" spans="1:3" hidden="1">
      <c r="A155" s="46"/>
      <c r="B155" s="46"/>
      <c r="C155" s="266"/>
    </row>
    <row r="156" spans="1:3" hidden="1">
      <c r="A156" s="46"/>
      <c r="B156" s="46"/>
      <c r="C156" s="266"/>
    </row>
    <row r="157" spans="1:3" hidden="1">
      <c r="A157" s="46"/>
      <c r="B157" s="46"/>
      <c r="C157" s="266"/>
    </row>
    <row r="158" spans="1:3" hidden="1">
      <c r="A158" s="46"/>
      <c r="B158" s="46"/>
      <c r="C158" s="266"/>
    </row>
    <row r="159" spans="1:3" hidden="1">
      <c r="A159" s="46"/>
      <c r="B159" s="46"/>
      <c r="C159" s="266"/>
    </row>
    <row r="160" spans="1:3" hidden="1">
      <c r="A160" s="46"/>
      <c r="B160" s="46"/>
      <c r="C160" s="266"/>
    </row>
    <row r="161" spans="1:3" hidden="1">
      <c r="A161" s="46"/>
      <c r="B161" s="46"/>
      <c r="C161" s="266"/>
    </row>
    <row r="162" spans="1:3" hidden="1">
      <c r="A162" s="46"/>
      <c r="B162" s="46"/>
      <c r="C162" s="266"/>
    </row>
    <row r="163" spans="1:3" hidden="1">
      <c r="A163" s="46"/>
      <c r="B163" s="46"/>
      <c r="C163" s="266"/>
    </row>
    <row r="164" spans="1:3" hidden="1">
      <c r="A164" s="46"/>
      <c r="B164" s="46"/>
      <c r="C164" s="266"/>
    </row>
    <row r="165" spans="1:3" hidden="1">
      <c r="A165" s="46"/>
      <c r="B165" s="46"/>
      <c r="C165" s="266"/>
    </row>
    <row r="166" spans="1:3" hidden="1">
      <c r="A166" s="46"/>
      <c r="B166" s="46"/>
      <c r="C166" s="266"/>
    </row>
    <row r="167" spans="1:3" hidden="1">
      <c r="A167" s="46"/>
      <c r="B167" s="46"/>
      <c r="C167" s="266"/>
    </row>
    <row r="168" spans="1:3" hidden="1">
      <c r="A168" s="46"/>
      <c r="B168" s="46"/>
      <c r="C168" s="266"/>
    </row>
    <row r="169" spans="1:3" hidden="1">
      <c r="A169" s="46"/>
      <c r="B169" s="46"/>
      <c r="C169" s="266"/>
    </row>
    <row r="170" spans="1:3" hidden="1">
      <c r="A170" s="46"/>
      <c r="B170" s="46"/>
      <c r="C170" s="266"/>
    </row>
    <row r="171" spans="1:3" hidden="1">
      <c r="A171" s="46"/>
      <c r="B171" s="46"/>
      <c r="C171" s="266"/>
    </row>
    <row r="172" spans="1:3" hidden="1">
      <c r="A172" s="46"/>
      <c r="B172" s="46"/>
      <c r="C172" s="266"/>
    </row>
    <row r="173" spans="1:3" hidden="1">
      <c r="A173" s="46"/>
      <c r="B173" s="46"/>
      <c r="C173" s="266"/>
    </row>
    <row r="174" spans="1:3" hidden="1">
      <c r="A174" s="46"/>
      <c r="B174" s="46"/>
      <c r="C174" s="266"/>
    </row>
    <row r="175" spans="1:3" hidden="1">
      <c r="A175" s="46"/>
      <c r="B175" s="46"/>
      <c r="C175" s="266"/>
    </row>
    <row r="176" spans="1:3" hidden="1">
      <c r="A176" s="46"/>
      <c r="B176" s="46"/>
      <c r="C176" s="266"/>
    </row>
    <row r="177" spans="1:3" hidden="1">
      <c r="A177" s="46"/>
      <c r="B177" s="46"/>
      <c r="C177" s="266"/>
    </row>
    <row r="178" spans="1:3" hidden="1">
      <c r="A178" s="46"/>
      <c r="B178" s="46"/>
      <c r="C178" s="266"/>
    </row>
    <row r="179" spans="1:3" hidden="1">
      <c r="A179" s="46"/>
      <c r="B179" s="46"/>
      <c r="C179" s="266"/>
    </row>
    <row r="180" spans="1:3" hidden="1">
      <c r="A180" s="46"/>
      <c r="B180" s="46"/>
      <c r="C180" s="266"/>
    </row>
    <row r="181" spans="1:3" hidden="1">
      <c r="A181" s="46"/>
      <c r="B181" s="46"/>
      <c r="C181" s="266"/>
    </row>
    <row r="182" spans="1:3" hidden="1">
      <c r="A182" s="46"/>
      <c r="B182" s="46"/>
      <c r="C182" s="266"/>
    </row>
    <row r="183" spans="1:3" hidden="1">
      <c r="A183" s="46"/>
      <c r="B183" s="46"/>
      <c r="C183" s="266"/>
    </row>
    <row r="184" spans="1:3" hidden="1">
      <c r="A184" s="46"/>
      <c r="B184" s="46"/>
      <c r="C184" s="266"/>
    </row>
    <row r="185" spans="1:3" hidden="1">
      <c r="A185" s="46"/>
      <c r="B185" s="46"/>
      <c r="C185" s="266"/>
    </row>
    <row r="186" spans="1:3" hidden="1">
      <c r="A186" s="46"/>
      <c r="B186" s="46"/>
      <c r="C186" s="266"/>
    </row>
    <row r="187" spans="1:3" hidden="1">
      <c r="A187" s="46"/>
      <c r="B187" s="46"/>
      <c r="C187" s="266"/>
    </row>
    <row r="188" spans="1:3" hidden="1">
      <c r="A188" s="46"/>
      <c r="B188" s="46"/>
      <c r="C188" s="266"/>
    </row>
    <row r="189" spans="1:3" hidden="1">
      <c r="A189" s="46"/>
      <c r="B189" s="46"/>
      <c r="C189" s="266"/>
    </row>
    <row r="190" spans="1:3" hidden="1">
      <c r="A190" s="46"/>
      <c r="B190" s="46"/>
      <c r="C190" s="266"/>
    </row>
    <row r="191" spans="1:3" hidden="1">
      <c r="A191" s="46"/>
      <c r="B191" s="46"/>
      <c r="C191" s="266"/>
    </row>
    <row r="192" spans="1:3" hidden="1">
      <c r="A192" s="46"/>
      <c r="B192" s="46"/>
      <c r="C192" s="266"/>
    </row>
    <row r="193" spans="1:3" hidden="1">
      <c r="A193" s="46"/>
      <c r="B193" s="46"/>
      <c r="C193" s="266"/>
    </row>
    <row r="194" spans="1:3" hidden="1">
      <c r="A194" s="46"/>
      <c r="B194" s="46"/>
      <c r="C194" s="266"/>
    </row>
    <row r="195" spans="1:3" hidden="1">
      <c r="A195" s="46"/>
      <c r="B195" s="46"/>
      <c r="C195" s="266"/>
    </row>
    <row r="196" spans="1:3" hidden="1">
      <c r="A196" s="46"/>
      <c r="B196" s="46"/>
      <c r="C196" s="266"/>
    </row>
    <row r="197" spans="1:3" hidden="1">
      <c r="A197" s="46"/>
      <c r="B197" s="46"/>
      <c r="C197" s="266"/>
    </row>
    <row r="198" spans="1:3" hidden="1">
      <c r="A198" s="46"/>
      <c r="B198" s="46"/>
      <c r="C198" s="266"/>
    </row>
    <row r="199" spans="1:3" hidden="1">
      <c r="A199" s="46"/>
      <c r="B199" s="46"/>
      <c r="C199" s="266"/>
    </row>
    <row r="200" spans="1:3" hidden="1">
      <c r="A200" s="46"/>
      <c r="B200" s="46"/>
      <c r="C200" s="266"/>
    </row>
    <row r="201" spans="1:3" hidden="1">
      <c r="A201" s="46"/>
      <c r="B201" s="46"/>
      <c r="C201" s="266"/>
    </row>
    <row r="202" spans="1:3" hidden="1">
      <c r="A202" s="46"/>
      <c r="B202" s="46"/>
      <c r="C202" s="266"/>
    </row>
    <row r="203" spans="1:3" hidden="1">
      <c r="A203" s="46"/>
      <c r="B203" s="46"/>
      <c r="C203" s="266"/>
    </row>
    <row r="204" spans="1:3" hidden="1">
      <c r="A204" s="46"/>
      <c r="B204" s="46"/>
      <c r="C204" s="266"/>
    </row>
    <row r="205" spans="1:3" hidden="1">
      <c r="A205" s="46"/>
      <c r="B205" s="46"/>
      <c r="C205" s="266"/>
    </row>
    <row r="206" spans="1:3" hidden="1">
      <c r="A206" s="46"/>
      <c r="B206" s="46"/>
      <c r="C206" s="266"/>
    </row>
    <row r="207" spans="1:3" hidden="1">
      <c r="A207" s="46"/>
      <c r="B207" s="46"/>
      <c r="C207" s="266"/>
    </row>
    <row r="208" spans="1:3" hidden="1">
      <c r="A208" s="46"/>
      <c r="B208" s="46"/>
      <c r="C208" s="266"/>
    </row>
    <row r="209" spans="1:3" hidden="1">
      <c r="A209" s="46"/>
      <c r="B209" s="46"/>
      <c r="C209" s="266"/>
    </row>
    <row r="210" spans="1:3" hidden="1">
      <c r="A210" s="46"/>
      <c r="B210" s="46"/>
      <c r="C210" s="266"/>
    </row>
    <row r="211" spans="1:3" hidden="1">
      <c r="A211" s="46"/>
      <c r="B211" s="46"/>
      <c r="C211" s="266"/>
    </row>
    <row r="212" spans="1:3" hidden="1">
      <c r="A212" s="46"/>
      <c r="B212" s="46"/>
      <c r="C212" s="266"/>
    </row>
    <row r="213" spans="1:3" hidden="1">
      <c r="A213" s="46"/>
      <c r="B213" s="46"/>
      <c r="C213" s="266"/>
    </row>
    <row r="214" spans="1:3" hidden="1">
      <c r="A214" s="46"/>
      <c r="B214" s="46"/>
      <c r="C214" s="266"/>
    </row>
    <row r="215" spans="1:3" hidden="1">
      <c r="A215" s="46"/>
      <c r="B215" s="46"/>
      <c r="C215" s="266"/>
    </row>
    <row r="216" spans="1:3" hidden="1">
      <c r="A216" s="46"/>
      <c r="B216" s="46"/>
      <c r="C216" s="266"/>
    </row>
    <row r="217" spans="1:3" hidden="1">
      <c r="A217" s="46"/>
      <c r="B217" s="46"/>
      <c r="C217" s="266"/>
    </row>
    <row r="218" spans="1:3" hidden="1">
      <c r="A218" s="46"/>
      <c r="B218" s="46"/>
      <c r="C218" s="266"/>
    </row>
    <row r="219" spans="1:3" hidden="1">
      <c r="A219" s="46"/>
      <c r="B219" s="46"/>
      <c r="C219" s="266"/>
    </row>
    <row r="220" spans="1:3" hidden="1">
      <c r="A220" s="46"/>
      <c r="B220" s="46"/>
      <c r="C220" s="266"/>
    </row>
    <row r="221" spans="1:3" hidden="1">
      <c r="A221" s="46"/>
      <c r="B221" s="46"/>
      <c r="C221" s="266"/>
    </row>
    <row r="222" spans="1:3" hidden="1">
      <c r="A222" s="46"/>
      <c r="B222" s="46"/>
      <c r="C222" s="266"/>
    </row>
    <row r="223" spans="1:3" hidden="1">
      <c r="A223" s="46"/>
      <c r="B223" s="46"/>
      <c r="C223" s="266"/>
    </row>
    <row r="224" spans="1:3" hidden="1">
      <c r="A224" s="46"/>
      <c r="B224" s="46"/>
      <c r="C224" s="266"/>
    </row>
    <row r="225" spans="1:3" hidden="1">
      <c r="A225" s="46"/>
      <c r="B225" s="46"/>
      <c r="C225" s="266"/>
    </row>
    <row r="226" spans="1:3" hidden="1">
      <c r="A226" s="46"/>
      <c r="B226" s="46"/>
      <c r="C226" s="266"/>
    </row>
    <row r="227" spans="1:3" hidden="1">
      <c r="A227" s="46"/>
      <c r="B227" s="46"/>
      <c r="C227" s="266"/>
    </row>
    <row r="228" spans="1:3" hidden="1">
      <c r="A228" s="46"/>
      <c r="B228" s="46"/>
      <c r="C228" s="266"/>
    </row>
    <row r="229" spans="1:3" hidden="1">
      <c r="A229" s="46"/>
      <c r="B229" s="46"/>
      <c r="C229" s="266"/>
    </row>
    <row r="230" spans="1:3" hidden="1">
      <c r="A230" s="46"/>
      <c r="B230" s="46"/>
      <c r="C230" s="266"/>
    </row>
    <row r="231" spans="1:3" hidden="1">
      <c r="A231" s="46"/>
      <c r="B231" s="46"/>
      <c r="C231" s="266"/>
    </row>
    <row r="232" spans="1:3" hidden="1">
      <c r="A232" s="46"/>
      <c r="B232" s="46"/>
      <c r="C232" s="266"/>
    </row>
    <row r="233" spans="1:3" hidden="1">
      <c r="A233" s="46"/>
      <c r="B233" s="46"/>
      <c r="C233" s="266"/>
    </row>
    <row r="234" spans="1:3" hidden="1">
      <c r="A234" s="46"/>
      <c r="B234" s="46"/>
      <c r="C234" s="266"/>
    </row>
    <row r="235" spans="1:3" hidden="1">
      <c r="A235" s="46"/>
      <c r="B235" s="46"/>
      <c r="C235" s="266"/>
    </row>
    <row r="236" spans="1:3" hidden="1">
      <c r="A236" s="46"/>
      <c r="B236" s="46"/>
      <c r="C236" s="266"/>
    </row>
    <row r="237" spans="1:3" hidden="1">
      <c r="A237" s="46"/>
      <c r="B237" s="46"/>
      <c r="C237" s="266"/>
    </row>
    <row r="238" spans="1:3" hidden="1">
      <c r="A238" s="46"/>
      <c r="B238" s="46"/>
      <c r="C238" s="266"/>
    </row>
    <row r="239" spans="1:3" hidden="1">
      <c r="A239" s="46"/>
      <c r="B239" s="46"/>
      <c r="C239" s="266"/>
    </row>
    <row r="240" spans="1:3" hidden="1">
      <c r="A240" s="46"/>
      <c r="B240" s="46"/>
      <c r="C240" s="266"/>
    </row>
    <row r="241" spans="1:3" hidden="1">
      <c r="A241" s="46"/>
      <c r="B241" s="46"/>
      <c r="C241" s="266"/>
    </row>
    <row r="242" spans="1:3" hidden="1">
      <c r="A242" s="46"/>
      <c r="B242" s="46"/>
      <c r="C242" s="266"/>
    </row>
    <row r="243" spans="1:3" hidden="1">
      <c r="A243" s="46"/>
      <c r="B243" s="46"/>
      <c r="C243" s="266"/>
    </row>
    <row r="244" spans="1:3" hidden="1">
      <c r="A244" s="46"/>
      <c r="B244" s="46"/>
      <c r="C244" s="266"/>
    </row>
    <row r="245" spans="1:3" hidden="1">
      <c r="A245" s="46"/>
      <c r="B245" s="46"/>
      <c r="C245" s="266"/>
    </row>
    <row r="246" spans="1:3" hidden="1">
      <c r="A246" s="46"/>
      <c r="B246" s="46"/>
      <c r="C246" s="266"/>
    </row>
    <row r="247" spans="1:3" hidden="1">
      <c r="A247" s="46"/>
      <c r="B247" s="46"/>
      <c r="C247" s="266"/>
    </row>
    <row r="248" spans="1:3" hidden="1">
      <c r="A248" s="46"/>
      <c r="B248" s="46"/>
      <c r="C248" s="266"/>
    </row>
    <row r="249" spans="1:3" hidden="1">
      <c r="A249" s="46"/>
      <c r="B249" s="46"/>
      <c r="C249" s="266"/>
    </row>
    <row r="250" spans="1:3" hidden="1">
      <c r="A250" s="46"/>
      <c r="B250" s="46"/>
      <c r="C250" s="266"/>
    </row>
    <row r="251" spans="1:3" hidden="1">
      <c r="A251" s="46"/>
      <c r="B251" s="46"/>
      <c r="C251" s="266"/>
    </row>
    <row r="252" spans="1:3" hidden="1">
      <c r="A252" s="46"/>
      <c r="B252" s="46"/>
      <c r="C252" s="266"/>
    </row>
    <row r="253" spans="1:3" hidden="1">
      <c r="A253" s="46"/>
      <c r="B253" s="46"/>
      <c r="C253" s="266"/>
    </row>
    <row r="254" spans="1:3" hidden="1">
      <c r="A254" s="46"/>
      <c r="B254" s="46"/>
      <c r="C254" s="266"/>
    </row>
    <row r="255" spans="1:3" hidden="1">
      <c r="A255" s="46"/>
      <c r="B255" s="46"/>
      <c r="C255" s="266"/>
    </row>
    <row r="256" spans="1:3" hidden="1">
      <c r="A256" s="46"/>
      <c r="B256" s="46"/>
      <c r="C256" s="266"/>
    </row>
    <row r="257" spans="1:3" hidden="1">
      <c r="A257" s="46"/>
      <c r="B257" s="46"/>
      <c r="C257" s="266"/>
    </row>
    <row r="258" spans="1:3" hidden="1">
      <c r="A258" s="46"/>
      <c r="B258" s="46"/>
      <c r="C258" s="266"/>
    </row>
    <row r="259" spans="1:3" hidden="1">
      <c r="A259" s="46"/>
      <c r="B259" s="46"/>
      <c r="C259" s="266"/>
    </row>
    <row r="260" spans="1:3" hidden="1">
      <c r="A260" s="46"/>
      <c r="B260" s="46"/>
      <c r="C260" s="266"/>
    </row>
    <row r="261" spans="1:3" hidden="1">
      <c r="A261" s="46"/>
      <c r="B261" s="46"/>
      <c r="C261" s="266"/>
    </row>
    <row r="262" spans="1:3" hidden="1">
      <c r="A262" s="46"/>
      <c r="B262" s="46"/>
      <c r="C262" s="266"/>
    </row>
    <row r="263" spans="1:3" hidden="1">
      <c r="A263" s="46"/>
      <c r="B263" s="46"/>
      <c r="C263" s="266"/>
    </row>
    <row r="264" spans="1:3" hidden="1">
      <c r="A264" s="46"/>
      <c r="B264" s="46"/>
      <c r="C264" s="266"/>
    </row>
    <row r="265" spans="1:3" hidden="1">
      <c r="A265" s="46"/>
      <c r="B265" s="46"/>
      <c r="C265" s="266"/>
    </row>
    <row r="266" spans="1:3" hidden="1">
      <c r="A266" s="46"/>
      <c r="B266" s="46"/>
      <c r="C266" s="266"/>
    </row>
    <row r="267" spans="1:3" hidden="1">
      <c r="A267" s="46"/>
      <c r="B267" s="46"/>
      <c r="C267" s="266"/>
    </row>
    <row r="268" spans="1:3" hidden="1">
      <c r="A268" s="46"/>
      <c r="B268" s="46"/>
      <c r="C268" s="266"/>
    </row>
    <row r="269" spans="1:3" hidden="1">
      <c r="A269" s="46"/>
      <c r="B269" s="46"/>
      <c r="C269" s="266"/>
    </row>
    <row r="270" spans="1:3" hidden="1">
      <c r="A270" s="46"/>
      <c r="B270" s="46"/>
      <c r="C270" s="266"/>
    </row>
    <row r="271" spans="1:3" hidden="1">
      <c r="A271" s="46"/>
      <c r="B271" s="46"/>
      <c r="C271" s="266"/>
    </row>
    <row r="272" spans="1:3" hidden="1">
      <c r="A272" s="46"/>
      <c r="B272" s="46"/>
      <c r="C272" s="266"/>
    </row>
    <row r="273" spans="1:3" hidden="1">
      <c r="A273" s="46"/>
      <c r="B273" s="46"/>
      <c r="C273" s="266"/>
    </row>
    <row r="274" spans="1:3" hidden="1">
      <c r="A274" s="46"/>
      <c r="B274" s="46"/>
      <c r="C274" s="266"/>
    </row>
    <row r="275" spans="1:3" hidden="1">
      <c r="A275" s="46"/>
      <c r="B275" s="46"/>
      <c r="C275" s="266"/>
    </row>
    <row r="276" spans="1:3" hidden="1">
      <c r="A276" s="46"/>
      <c r="B276" s="46"/>
      <c r="C276" s="266"/>
    </row>
    <row r="277" spans="1:3" hidden="1">
      <c r="A277" s="46"/>
      <c r="B277" s="46"/>
      <c r="C277" s="266"/>
    </row>
    <row r="278" spans="1:3" hidden="1">
      <c r="A278" s="46"/>
      <c r="B278" s="46"/>
      <c r="C278" s="266"/>
    </row>
    <row r="279" spans="1:3" hidden="1">
      <c r="A279" s="46"/>
      <c r="B279" s="46"/>
      <c r="C279" s="266"/>
    </row>
    <row r="280" spans="1:3" hidden="1">
      <c r="A280" s="46"/>
      <c r="B280" s="46"/>
      <c r="C280" s="266"/>
    </row>
    <row r="281" spans="1:3" hidden="1">
      <c r="A281" s="46"/>
      <c r="B281" s="46"/>
      <c r="C281" s="266"/>
    </row>
    <row r="282" spans="1:3" hidden="1">
      <c r="A282" s="46"/>
      <c r="B282" s="46"/>
      <c r="C282" s="266"/>
    </row>
    <row r="283" spans="1:3" hidden="1">
      <c r="A283" s="46"/>
      <c r="B283" s="46"/>
      <c r="C283" s="266"/>
    </row>
    <row r="284" spans="1:3" hidden="1">
      <c r="A284" s="46"/>
      <c r="B284" s="46"/>
      <c r="C284" s="266"/>
    </row>
    <row r="285" spans="1:3" hidden="1">
      <c r="A285" s="46"/>
      <c r="B285" s="46"/>
      <c r="C285" s="266"/>
    </row>
    <row r="286" spans="1:3" hidden="1">
      <c r="A286" s="46"/>
      <c r="B286" s="46"/>
      <c r="C286" s="266"/>
    </row>
    <row r="287" spans="1:3" hidden="1">
      <c r="A287" s="46"/>
      <c r="B287" s="46"/>
      <c r="C287" s="266"/>
    </row>
    <row r="288" spans="1:3" hidden="1">
      <c r="A288" s="46"/>
      <c r="B288" s="46"/>
      <c r="C288" s="266"/>
    </row>
    <row r="289" spans="1:3" hidden="1">
      <c r="A289" s="46"/>
      <c r="B289" s="46"/>
      <c r="C289" s="266"/>
    </row>
    <row r="290" spans="1:3" hidden="1">
      <c r="A290" s="46"/>
      <c r="B290" s="46"/>
      <c r="C290" s="266"/>
    </row>
    <row r="291" spans="1:3" hidden="1">
      <c r="A291" s="46"/>
      <c r="B291" s="46"/>
      <c r="C291" s="266"/>
    </row>
    <row r="292" spans="1:3" hidden="1">
      <c r="A292" s="46"/>
      <c r="B292" s="46"/>
      <c r="C292" s="266"/>
    </row>
    <row r="293" spans="1:3" hidden="1">
      <c r="A293" s="46"/>
      <c r="B293" s="46"/>
      <c r="C293" s="266"/>
    </row>
    <row r="294" spans="1:3" hidden="1">
      <c r="A294" s="46"/>
      <c r="B294" s="46"/>
      <c r="C294" s="266"/>
    </row>
    <row r="295" spans="1:3" hidden="1">
      <c r="A295" s="46"/>
      <c r="B295" s="46"/>
      <c r="C295" s="266"/>
    </row>
    <row r="296" spans="1:3" hidden="1">
      <c r="A296" s="46"/>
      <c r="B296" s="46"/>
      <c r="C296" s="266"/>
    </row>
    <row r="297" spans="1:3" hidden="1">
      <c r="A297" s="46"/>
      <c r="B297" s="46"/>
      <c r="C297" s="266"/>
    </row>
    <row r="298" spans="1:3" hidden="1">
      <c r="A298" s="46"/>
      <c r="B298" s="46"/>
      <c r="C298" s="266"/>
    </row>
    <row r="299" spans="1:3" hidden="1">
      <c r="A299" s="46"/>
      <c r="B299" s="46"/>
      <c r="C299" s="266"/>
    </row>
    <row r="300" spans="1:3" hidden="1">
      <c r="A300" s="46"/>
      <c r="B300" s="46"/>
      <c r="C300" s="266"/>
    </row>
    <row r="301" spans="1:3" hidden="1">
      <c r="A301" s="46"/>
      <c r="B301" s="46"/>
      <c r="C301" s="266"/>
    </row>
    <row r="302" spans="1:3" hidden="1">
      <c r="A302" s="46"/>
      <c r="B302" s="46"/>
      <c r="C302" s="266"/>
    </row>
    <row r="303" spans="1:3" hidden="1">
      <c r="A303" s="46"/>
      <c r="B303" s="46"/>
      <c r="C303" s="266"/>
    </row>
    <row r="304" spans="1:3" hidden="1">
      <c r="A304" s="46"/>
      <c r="B304" s="46"/>
      <c r="C304" s="266"/>
    </row>
    <row r="305" spans="1:3" hidden="1">
      <c r="A305" s="46"/>
      <c r="B305" s="46"/>
      <c r="C305" s="266"/>
    </row>
    <row r="306" spans="1:3" hidden="1">
      <c r="A306" s="46"/>
      <c r="B306" s="46"/>
      <c r="C306" s="266"/>
    </row>
    <row r="307" spans="1:3" hidden="1">
      <c r="A307" s="46"/>
      <c r="B307" s="46"/>
      <c r="C307" s="266"/>
    </row>
    <row r="308" spans="1:3" hidden="1">
      <c r="A308" s="46"/>
      <c r="B308" s="46"/>
      <c r="C308" s="266"/>
    </row>
    <row r="309" spans="1:3" hidden="1">
      <c r="A309" s="46"/>
      <c r="B309" s="46"/>
      <c r="C309" s="266"/>
    </row>
    <row r="310" spans="1:3" hidden="1">
      <c r="A310" s="46"/>
      <c r="B310" s="46"/>
      <c r="C310" s="266"/>
    </row>
    <row r="311" spans="1:3" hidden="1">
      <c r="A311" s="46"/>
      <c r="B311" s="46"/>
      <c r="C311" s="266"/>
    </row>
    <row r="312" spans="1:3" hidden="1">
      <c r="A312" s="46"/>
      <c r="B312" s="46"/>
      <c r="C312" s="266"/>
    </row>
    <row r="313" spans="1:3" hidden="1">
      <c r="A313" s="46"/>
      <c r="B313" s="46"/>
      <c r="C313" s="266"/>
    </row>
    <row r="314" spans="1:3" hidden="1">
      <c r="A314" s="46"/>
      <c r="B314" s="46"/>
      <c r="C314" s="266"/>
    </row>
    <row r="315" spans="1:3" hidden="1">
      <c r="A315" s="46"/>
      <c r="B315" s="46"/>
      <c r="C315" s="266"/>
    </row>
    <row r="316" spans="1:3" hidden="1">
      <c r="A316" s="46"/>
      <c r="B316" s="46"/>
      <c r="C316" s="266"/>
    </row>
    <row r="317" spans="1:3" hidden="1">
      <c r="A317" s="46"/>
      <c r="B317" s="46"/>
      <c r="C317" s="266"/>
    </row>
    <row r="318" spans="1:3" hidden="1">
      <c r="A318" s="46"/>
      <c r="B318" s="46"/>
      <c r="C318" s="266"/>
    </row>
    <row r="319" spans="1:3" hidden="1">
      <c r="A319" s="46"/>
      <c r="B319" s="46"/>
      <c r="C319" s="266"/>
    </row>
    <row r="320" spans="1:3" hidden="1">
      <c r="A320" s="46"/>
      <c r="B320" s="46"/>
      <c r="C320" s="266"/>
    </row>
    <row r="321" spans="1:3" hidden="1">
      <c r="A321" s="46"/>
      <c r="B321" s="46"/>
      <c r="C321" s="266"/>
    </row>
    <row r="322" spans="1:3" hidden="1">
      <c r="A322" s="46"/>
      <c r="B322" s="46"/>
      <c r="C322" s="266"/>
    </row>
    <row r="323" spans="1:3" hidden="1">
      <c r="A323" s="46"/>
      <c r="B323" s="46"/>
      <c r="C323" s="266"/>
    </row>
    <row r="324" spans="1:3" hidden="1">
      <c r="A324" s="46"/>
      <c r="B324" s="46"/>
      <c r="C324" s="266"/>
    </row>
    <row r="325" spans="1:3" hidden="1">
      <c r="A325" s="46"/>
      <c r="B325" s="46"/>
      <c r="C325" s="266"/>
    </row>
    <row r="326" spans="1:3" hidden="1">
      <c r="A326" s="46"/>
      <c r="B326" s="46"/>
      <c r="C326" s="266"/>
    </row>
    <row r="327" spans="1:3" hidden="1">
      <c r="A327" s="46"/>
      <c r="B327" s="46"/>
      <c r="C327" s="266"/>
    </row>
    <row r="328" spans="1:3" hidden="1">
      <c r="A328" s="46"/>
      <c r="B328" s="46"/>
      <c r="C328" s="266"/>
    </row>
    <row r="329" spans="1:3" hidden="1">
      <c r="A329" s="46"/>
      <c r="B329" s="46"/>
      <c r="C329" s="266"/>
    </row>
    <row r="330" spans="1:3" hidden="1">
      <c r="A330" s="46"/>
      <c r="B330" s="46"/>
      <c r="C330" s="266"/>
    </row>
    <row r="331" spans="1:3" hidden="1">
      <c r="A331" s="46"/>
      <c r="B331" s="46"/>
      <c r="C331" s="266"/>
    </row>
    <row r="332" spans="1:3" hidden="1">
      <c r="A332" s="46"/>
      <c r="B332" s="46"/>
      <c r="C332" s="266"/>
    </row>
    <row r="333" spans="1:3" hidden="1">
      <c r="A333" s="46"/>
      <c r="B333" s="46"/>
      <c r="C333" s="266"/>
    </row>
    <row r="334" spans="1:3" hidden="1">
      <c r="A334" s="46"/>
      <c r="B334" s="46"/>
      <c r="C334" s="266"/>
    </row>
    <row r="335" spans="1:3" hidden="1">
      <c r="A335" s="46"/>
      <c r="B335" s="46"/>
      <c r="C335" s="266"/>
    </row>
    <row r="336" spans="1:3" hidden="1">
      <c r="A336" s="46"/>
      <c r="B336" s="46"/>
      <c r="C336" s="266"/>
    </row>
    <row r="337" spans="1:3" hidden="1">
      <c r="A337" s="46"/>
      <c r="B337" s="46"/>
      <c r="C337" s="266"/>
    </row>
    <row r="338" spans="1:3" hidden="1">
      <c r="A338" s="46"/>
      <c r="B338" s="46"/>
      <c r="C338" s="266"/>
    </row>
    <row r="339" spans="1:3" hidden="1">
      <c r="A339" s="46"/>
      <c r="B339" s="46"/>
      <c r="C339" s="266"/>
    </row>
    <row r="340" spans="1:3" hidden="1">
      <c r="A340" s="46"/>
      <c r="B340" s="46"/>
      <c r="C340" s="266"/>
    </row>
    <row r="341" spans="1:3" hidden="1">
      <c r="A341" s="46"/>
      <c r="B341" s="46"/>
      <c r="C341" s="266"/>
    </row>
    <row r="342" spans="1:3" hidden="1">
      <c r="A342" s="46"/>
      <c r="B342" s="46"/>
      <c r="C342" s="266"/>
    </row>
    <row r="343" spans="1:3" hidden="1">
      <c r="A343" s="46"/>
      <c r="B343" s="46"/>
      <c r="C343" s="266"/>
    </row>
    <row r="344" spans="1:3" hidden="1">
      <c r="A344" s="46"/>
      <c r="B344" s="46"/>
      <c r="C344" s="266"/>
    </row>
    <row r="345" spans="1:3" hidden="1">
      <c r="A345" s="46"/>
      <c r="B345" s="46"/>
      <c r="C345" s="266"/>
    </row>
    <row r="346" spans="1:3" hidden="1">
      <c r="A346" s="46"/>
      <c r="B346" s="46"/>
      <c r="C346" s="266"/>
    </row>
    <row r="347" spans="1:3" hidden="1">
      <c r="A347" s="46"/>
      <c r="B347" s="46"/>
      <c r="C347" s="266"/>
    </row>
    <row r="348" spans="1:3" hidden="1">
      <c r="A348" s="46"/>
      <c r="B348" s="46"/>
      <c r="C348" s="266"/>
    </row>
    <row r="349" spans="1:3" hidden="1">
      <c r="A349" s="46"/>
      <c r="B349" s="46"/>
      <c r="C349" s="266"/>
    </row>
    <row r="350" spans="1:3" hidden="1">
      <c r="A350" s="46"/>
      <c r="B350" s="46"/>
      <c r="C350" s="266"/>
    </row>
    <row r="351" spans="1:3" hidden="1">
      <c r="A351" s="46"/>
      <c r="B351" s="46"/>
      <c r="C351" s="266"/>
    </row>
    <row r="352" spans="1:3" hidden="1">
      <c r="A352" s="46"/>
      <c r="B352" s="46"/>
      <c r="C352" s="266"/>
    </row>
    <row r="353" spans="1:3" hidden="1">
      <c r="A353" s="46"/>
      <c r="B353" s="46"/>
      <c r="C353" s="266"/>
    </row>
    <row r="354" spans="1:3" hidden="1">
      <c r="A354" s="46"/>
      <c r="B354" s="46"/>
      <c r="C354" s="266"/>
    </row>
    <row r="355" spans="1:3" hidden="1">
      <c r="A355" s="46"/>
      <c r="B355" s="46"/>
      <c r="C355" s="266"/>
    </row>
    <row r="356" spans="1:3" hidden="1">
      <c r="A356" s="46"/>
      <c r="B356" s="46"/>
      <c r="C356" s="266"/>
    </row>
    <row r="357" spans="1:3" hidden="1">
      <c r="A357" s="46"/>
      <c r="B357" s="46"/>
      <c r="C357" s="266"/>
    </row>
    <row r="358" spans="1:3" hidden="1">
      <c r="A358" s="46"/>
      <c r="B358" s="46"/>
      <c r="C358" s="266"/>
    </row>
    <row r="359" spans="1:3" hidden="1">
      <c r="A359" s="46"/>
      <c r="B359" s="46"/>
      <c r="C359" s="266"/>
    </row>
    <row r="360" spans="1:3" hidden="1">
      <c r="A360" s="46"/>
      <c r="B360" s="46"/>
      <c r="C360" s="266"/>
    </row>
    <row r="361" spans="1:3" hidden="1">
      <c r="A361" s="46"/>
      <c r="B361" s="46"/>
      <c r="C361" s="266"/>
    </row>
    <row r="362" spans="1:3" hidden="1">
      <c r="A362" s="46"/>
      <c r="B362" s="46"/>
      <c r="C362" s="266"/>
    </row>
    <row r="363" spans="1:3" hidden="1">
      <c r="A363" s="46"/>
      <c r="B363" s="46"/>
      <c r="C363" s="266"/>
    </row>
    <row r="364" spans="1:3" hidden="1">
      <c r="A364" s="46"/>
      <c r="B364" s="46"/>
      <c r="C364" s="266"/>
    </row>
    <row r="365" spans="1:3" hidden="1">
      <c r="A365" s="46"/>
      <c r="B365" s="46"/>
      <c r="C365" s="266"/>
    </row>
    <row r="366" spans="1:3" hidden="1">
      <c r="A366" s="46"/>
      <c r="B366" s="46"/>
      <c r="C366" s="266"/>
    </row>
    <row r="367" spans="1:3" hidden="1">
      <c r="A367" s="46"/>
      <c r="B367" s="46"/>
      <c r="C367" s="266"/>
    </row>
    <row r="368" spans="1:3" hidden="1">
      <c r="A368" s="46"/>
      <c r="B368" s="46"/>
      <c r="C368" s="266"/>
    </row>
    <row r="369" spans="1:3" hidden="1">
      <c r="A369" s="46"/>
      <c r="B369" s="46"/>
      <c r="C369" s="266"/>
    </row>
    <row r="370" spans="1:3" hidden="1">
      <c r="A370" s="46"/>
      <c r="B370" s="46"/>
      <c r="C370" s="266"/>
    </row>
    <row r="371" spans="1:3" hidden="1">
      <c r="A371" s="46"/>
      <c r="B371" s="46"/>
      <c r="C371" s="266"/>
    </row>
  </sheetData>
  <sheetProtection algorithmName="SHA-512" hashValue="pheTwPtKotPhFMc2+ineWJqFwhOFpTwl0t63xPYLqTWaWFAVAoHLFYSQWJgQqApBMBPZfhLSfP5PLUxUVHeLfg==" saltValue="Buw4H5ew5rCGCbnYgqhWIQ==" spinCount="100000" sheet="1" objects="1" scenarios="1" selectLockedCells="1"/>
  <mergeCells count="20">
    <mergeCell ref="A107:B107"/>
    <mergeCell ref="A108:B108"/>
    <mergeCell ref="A92:B92"/>
    <mergeCell ref="A93:B93"/>
    <mergeCell ref="A96:B96"/>
    <mergeCell ref="A97:B97"/>
    <mergeCell ref="A100:B100"/>
    <mergeCell ref="A101:B101"/>
    <mergeCell ref="A87:B87"/>
    <mergeCell ref="A1:B1"/>
    <mergeCell ref="A3:B3"/>
    <mergeCell ref="A11:B11"/>
    <mergeCell ref="A27:B27"/>
    <mergeCell ref="A34:B34"/>
    <mergeCell ref="A41:B41"/>
    <mergeCell ref="A62:B62"/>
    <mergeCell ref="A69:B69"/>
    <mergeCell ref="A76:B76"/>
    <mergeCell ref="A85:B85"/>
    <mergeCell ref="A86:B86"/>
  </mergeCells>
  <conditionalFormatting sqref="F2 B49:B1048576 B1:B47">
    <cfRule type="expression" dxfId="7" priority="2">
      <formula>av=0</formula>
    </cfRule>
  </conditionalFormatting>
  <conditionalFormatting sqref="B48">
    <cfRule type="expression" dxfId="6" priority="1">
      <formula>av=0</formula>
    </cfRule>
  </conditionalFormatting>
  <conditionalFormatting sqref="B53:B54 B59:B61">
    <cfRule type="expression" dxfId="5" priority="3">
      <formula>#REF!=0</formula>
    </cfRule>
  </conditionalFormatting>
  <dataValidations count="1">
    <dataValidation type="list" allowBlank="1" showInputMessage="1" showErrorMessage="1" sqref="E70:E73 E63:E66 E42:E55 E35:E40 E28:E30 E4:E7 E12:E23 E77:E83" xr:uid="{072F3E96-84DE-4A82-B508-F4F325095B61}">
      <formula1>$E$115:$E$116</formula1>
    </dataValidation>
  </dataValidations>
  <hyperlinks>
    <hyperlink ref="F2" r:id="rId1" xr:uid="{28B7E26E-3CF4-459A-895B-468CC5F91F2D}"/>
    <hyperlink ref="B109" r:id="rId2" display="https://www.texaspaceauthority.org/" xr:uid="{08D7B5CD-73CE-4637-AFAB-52C2ED9B17C1}"/>
    <hyperlink ref="B105" r:id="rId3" xr:uid="{74215058-565A-4BCE-86F1-7E320A88A982}"/>
    <hyperlink ref="B98" r:id="rId4" xr:uid="{5888AA9F-F9B9-4FA4-A314-B4899A63B20E}"/>
    <hyperlink ref="B94" r:id="rId5" xr:uid="{E7E56FA6-89D8-4678-AE87-643DCA1422AF}"/>
    <hyperlink ref="B90" r:id="rId6" xr:uid="{AAE472B4-E907-4B59-865F-F31A2CBBD926}"/>
    <hyperlink ref="B56" r:id="rId7" xr:uid="{0A399A38-C0A5-443D-A784-B71DE80F80F3}"/>
    <hyperlink ref="B43" r:id="rId8" xr:uid="{102968B7-0FF3-4860-BD33-E330B16E69DC}"/>
    <hyperlink ref="B46" r:id="rId9" xr:uid="{8832CE56-1BEE-41B9-8407-7A8D8F17D8F2}"/>
  </hyperlinks>
  <pageMargins left="0.7" right="0.7" top="0.75" bottom="0.75" header="0.3" footer="0.3"/>
  <pageSetup scale="56"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9D5B2-EFB8-41A6-8948-C15E813EBB3D}">
  <sheetPr>
    <tabColor theme="4" tint="0.59999389629810485"/>
  </sheetPr>
  <dimension ref="A1:T41"/>
  <sheetViews>
    <sheetView showGridLines="0" topLeftCell="A9" zoomScaleNormal="100" zoomScaleSheetLayoutView="100" workbookViewId="0">
      <selection activeCell="D24" sqref="D24"/>
    </sheetView>
  </sheetViews>
  <sheetFormatPr defaultColWidth="0" defaultRowHeight="12.75" zeroHeight="1"/>
  <cols>
    <col min="1" max="1" width="9.28515625" style="159" customWidth="1"/>
    <col min="2" max="2" width="7.42578125" style="159" customWidth="1"/>
    <col min="3" max="3" width="36.28515625" style="159" customWidth="1"/>
    <col min="4" max="4" width="15.42578125" style="159" customWidth="1"/>
    <col min="5" max="5" width="8.7109375" style="159" customWidth="1"/>
    <col min="6" max="6" width="13.7109375" style="159" customWidth="1"/>
    <col min="7" max="7" width="7.5703125" style="159" customWidth="1"/>
    <col min="8" max="8" width="22.42578125" style="159" customWidth="1"/>
    <col min="9" max="9" width="18.42578125" style="159" customWidth="1"/>
    <col min="10" max="10" width="9.28515625" style="159" customWidth="1"/>
    <col min="11" max="11" width="9.5703125" style="159" customWidth="1"/>
    <col min="12" max="12" width="12.28515625" style="159" customWidth="1"/>
    <col min="13" max="13" width="12.140625" style="159" customWidth="1"/>
    <col min="14" max="14" width="12.140625" style="159" hidden="1" customWidth="1"/>
    <col min="15" max="16" width="9.140625" style="159" hidden="1" customWidth="1"/>
    <col min="17" max="20" width="0" style="159" hidden="1" customWidth="1"/>
    <col min="21" max="16384" width="9.140625" style="159" hidden="1"/>
  </cols>
  <sheetData>
    <row r="1" spans="2:20"/>
    <row r="2" spans="2:20" ht="15.75">
      <c r="B2" s="407" t="s">
        <v>334</v>
      </c>
      <c r="C2" s="408"/>
      <c r="D2" s="408"/>
      <c r="E2" s="408"/>
      <c r="F2" s="408"/>
      <c r="G2" s="408"/>
      <c r="H2" s="408"/>
      <c r="I2" s="408"/>
      <c r="J2" s="408"/>
      <c r="K2" s="409"/>
    </row>
    <row r="3" spans="2:20" s="160" customFormat="1">
      <c r="B3" s="410" t="s">
        <v>541</v>
      </c>
      <c r="C3" s="411"/>
      <c r="D3" s="411"/>
      <c r="E3" s="411"/>
      <c r="F3" s="411"/>
      <c r="G3" s="411"/>
      <c r="H3" s="411"/>
      <c r="I3" s="411"/>
      <c r="J3" s="411"/>
      <c r="K3" s="411"/>
    </row>
    <row r="4" spans="2:20" s="160" customFormat="1" ht="45.75" customHeight="1">
      <c r="B4" s="412" t="s">
        <v>542</v>
      </c>
      <c r="C4" s="413"/>
      <c r="D4" s="413"/>
      <c r="E4" s="413"/>
      <c r="F4" s="413"/>
      <c r="G4" s="413"/>
      <c r="H4" s="413"/>
      <c r="I4" s="413"/>
      <c r="J4" s="413"/>
      <c r="K4" s="413"/>
    </row>
    <row r="5" spans="2:20" ht="15.75">
      <c r="C5" s="161"/>
      <c r="D5" s="162"/>
      <c r="E5" s="162"/>
      <c r="F5" s="162"/>
      <c r="G5" s="162"/>
      <c r="H5" s="162"/>
      <c r="I5" s="162"/>
      <c r="J5" s="162"/>
    </row>
    <row r="6" spans="2:20" ht="15.75">
      <c r="B6" s="163" t="s">
        <v>335</v>
      </c>
      <c r="C6" s="161"/>
      <c r="D6" s="162"/>
      <c r="E6" s="162"/>
      <c r="F6" s="162"/>
      <c r="G6" s="162"/>
      <c r="H6" s="162"/>
      <c r="I6" s="162"/>
      <c r="J6" s="162"/>
    </row>
    <row r="7" spans="2:20">
      <c r="C7" s="164"/>
      <c r="D7" s="164"/>
      <c r="E7" s="164"/>
      <c r="F7" s="164"/>
      <c r="G7" s="164"/>
      <c r="H7" s="165"/>
      <c r="I7" s="165"/>
      <c r="J7" s="166"/>
    </row>
    <row r="8" spans="2:20" s="171" customFormat="1" ht="24">
      <c r="B8" s="167" t="s">
        <v>336</v>
      </c>
      <c r="C8" s="168" t="s">
        <v>337</v>
      </c>
      <c r="D8" s="169" t="s">
        <v>289</v>
      </c>
      <c r="E8" s="169" t="s">
        <v>338</v>
      </c>
      <c r="F8" s="169" t="s">
        <v>339</v>
      </c>
      <c r="G8" s="169" t="s">
        <v>340</v>
      </c>
      <c r="H8" s="169" t="s">
        <v>341</v>
      </c>
      <c r="I8" s="169" t="s">
        <v>342</v>
      </c>
      <c r="J8" s="170" t="s">
        <v>343</v>
      </c>
      <c r="K8" s="170" t="s">
        <v>344</v>
      </c>
      <c r="L8" s="170" t="s">
        <v>345</v>
      </c>
    </row>
    <row r="9" spans="2:20">
      <c r="B9" s="172">
        <v>1</v>
      </c>
      <c r="C9" s="173" t="s">
        <v>540</v>
      </c>
      <c r="D9" s="174"/>
      <c r="E9" s="175">
        <v>0.01</v>
      </c>
      <c r="F9" s="176">
        <v>0</v>
      </c>
      <c r="G9" s="177"/>
      <c r="H9" s="178"/>
      <c r="I9" s="179" t="s">
        <v>346</v>
      </c>
      <c r="J9" s="180"/>
      <c r="K9" s="181" t="s">
        <v>347</v>
      </c>
      <c r="L9" s="182" t="s">
        <v>348</v>
      </c>
    </row>
    <row r="10" spans="2:20">
      <c r="B10" s="172">
        <v>2</v>
      </c>
      <c r="C10" s="182" t="s">
        <v>349</v>
      </c>
      <c r="D10" s="174"/>
      <c r="E10" s="183"/>
      <c r="F10" s="177"/>
      <c r="G10" s="177"/>
      <c r="H10" s="178"/>
      <c r="I10" s="180"/>
      <c r="J10" s="180"/>
      <c r="K10" s="184"/>
      <c r="L10" s="185"/>
      <c r="O10" s="186" t="s">
        <v>170</v>
      </c>
      <c r="R10" s="159" t="s">
        <v>564</v>
      </c>
      <c r="T10" s="159" t="s">
        <v>565</v>
      </c>
    </row>
    <row r="11" spans="2:20">
      <c r="B11" s="172">
        <v>3</v>
      </c>
      <c r="C11" s="182" t="s">
        <v>350</v>
      </c>
      <c r="D11" s="174"/>
      <c r="E11" s="183"/>
      <c r="F11" s="177"/>
      <c r="G11" s="177"/>
      <c r="H11" s="178"/>
      <c r="I11" s="180"/>
      <c r="J11" s="180"/>
      <c r="K11" s="184"/>
      <c r="L11" s="185"/>
      <c r="O11" s="279" t="s">
        <v>561</v>
      </c>
      <c r="P11" s="187"/>
      <c r="R11" s="159" t="s">
        <v>347</v>
      </c>
      <c r="T11" s="159" t="s">
        <v>566</v>
      </c>
    </row>
    <row r="12" spans="2:20">
      <c r="B12" s="172">
        <v>4</v>
      </c>
      <c r="C12" s="182" t="s">
        <v>351</v>
      </c>
      <c r="D12" s="174"/>
      <c r="E12" s="183"/>
      <c r="F12" s="177"/>
      <c r="G12" s="177"/>
      <c r="H12" s="178"/>
      <c r="I12" s="180"/>
      <c r="J12" s="180"/>
      <c r="K12" s="184"/>
      <c r="L12" s="185"/>
      <c r="O12" s="279" t="s">
        <v>562</v>
      </c>
      <c r="T12" s="159" t="s">
        <v>567</v>
      </c>
    </row>
    <row r="13" spans="2:20">
      <c r="B13" s="172">
        <v>6</v>
      </c>
      <c r="C13" s="182" t="s">
        <v>352</v>
      </c>
      <c r="D13" s="174"/>
      <c r="E13" s="183"/>
      <c r="F13" s="177"/>
      <c r="G13" s="177"/>
      <c r="H13" s="178"/>
      <c r="I13" s="180"/>
      <c r="J13" s="180"/>
      <c r="K13" s="184"/>
      <c r="L13" s="185"/>
      <c r="O13" s="279" t="s">
        <v>563</v>
      </c>
      <c r="T13" s="159" t="s">
        <v>568</v>
      </c>
    </row>
    <row r="14" spans="2:20">
      <c r="B14" s="172">
        <v>7</v>
      </c>
      <c r="C14" s="182" t="s">
        <v>353</v>
      </c>
      <c r="D14" s="174"/>
      <c r="E14" s="183"/>
      <c r="F14" s="177"/>
      <c r="G14" s="177"/>
      <c r="H14" s="178"/>
      <c r="I14" s="180"/>
      <c r="J14" s="180"/>
      <c r="K14" s="184"/>
      <c r="L14" s="185"/>
      <c r="O14" s="279" t="s">
        <v>571</v>
      </c>
    </row>
    <row r="15" spans="2:20">
      <c r="B15" s="172">
        <v>8</v>
      </c>
      <c r="C15" s="182" t="s">
        <v>354</v>
      </c>
      <c r="D15" s="174"/>
      <c r="E15" s="183"/>
      <c r="F15" s="177"/>
      <c r="G15" s="177"/>
      <c r="H15" s="178"/>
      <c r="I15" s="180"/>
      <c r="J15" s="180"/>
      <c r="K15" s="184"/>
      <c r="L15" s="185"/>
    </row>
    <row r="16" spans="2:20">
      <c r="B16" s="172">
        <v>9</v>
      </c>
      <c r="C16" s="182" t="s">
        <v>355</v>
      </c>
      <c r="D16" s="174"/>
      <c r="E16" s="183"/>
      <c r="F16" s="177"/>
      <c r="G16" s="177"/>
      <c r="H16" s="178"/>
      <c r="I16" s="180"/>
      <c r="J16" s="180"/>
      <c r="K16" s="184"/>
      <c r="L16" s="185"/>
      <c r="P16" s="188"/>
    </row>
    <row r="17" spans="2:12">
      <c r="B17" s="172">
        <v>10</v>
      </c>
      <c r="C17" s="185" t="s">
        <v>356</v>
      </c>
      <c r="D17" s="189"/>
      <c r="E17" s="190"/>
      <c r="F17" s="191"/>
      <c r="G17" s="191"/>
      <c r="H17" s="178"/>
      <c r="I17" s="180"/>
      <c r="J17" s="180"/>
      <c r="K17" s="184"/>
      <c r="L17" s="185"/>
    </row>
    <row r="18" spans="2:12">
      <c r="B18" s="172">
        <v>11</v>
      </c>
      <c r="C18" s="185" t="s">
        <v>357</v>
      </c>
      <c r="D18" s="189"/>
      <c r="E18" s="192"/>
      <c r="F18" s="191"/>
      <c r="G18" s="191"/>
      <c r="H18" s="178"/>
      <c r="I18" s="180"/>
      <c r="J18" s="180"/>
      <c r="K18" s="184"/>
      <c r="L18" s="185"/>
    </row>
    <row r="19" spans="2:12">
      <c r="B19" s="172">
        <v>12</v>
      </c>
      <c r="C19" s="185" t="s">
        <v>357</v>
      </c>
      <c r="D19" s="189"/>
      <c r="E19" s="192"/>
      <c r="F19" s="191"/>
      <c r="G19" s="191"/>
      <c r="H19" s="178"/>
      <c r="I19" s="180"/>
      <c r="J19" s="180"/>
      <c r="K19" s="184"/>
      <c r="L19" s="185"/>
    </row>
    <row r="20" spans="2:12">
      <c r="B20" s="173" t="s">
        <v>358</v>
      </c>
      <c r="C20" s="173"/>
      <c r="D20" s="193">
        <f>SUM(D9:D19)</f>
        <v>0</v>
      </c>
      <c r="E20" s="194"/>
      <c r="F20" s="194"/>
      <c r="G20" s="194"/>
      <c r="H20" s="195"/>
    </row>
    <row r="21" spans="2:12">
      <c r="B21" s="196" t="s">
        <v>359</v>
      </c>
      <c r="C21" s="182"/>
      <c r="D21" s="197"/>
      <c r="E21" s="197"/>
      <c r="F21" s="197"/>
      <c r="G21" s="197"/>
      <c r="H21" s="195"/>
    </row>
    <row r="22" spans="2:12">
      <c r="B22" s="198">
        <v>1</v>
      </c>
      <c r="C22" s="182" t="s">
        <v>304</v>
      </c>
      <c r="D22" s="280">
        <f>'Uses - Cost Allocation'!K11</f>
        <v>0</v>
      </c>
      <c r="E22" s="197"/>
      <c r="F22" s="197"/>
      <c r="G22" s="197"/>
      <c r="H22" s="200"/>
    </row>
    <row r="23" spans="2:12">
      <c r="B23" s="198">
        <v>2</v>
      </c>
      <c r="C23" s="182" t="s">
        <v>360</v>
      </c>
      <c r="D23" s="199">
        <f>D24-D22</f>
        <v>0</v>
      </c>
      <c r="E23" s="197"/>
      <c r="F23" s="197"/>
      <c r="G23" s="197"/>
      <c r="H23" s="200"/>
    </row>
    <row r="24" spans="2:12" ht="27.75" customHeight="1">
      <c r="B24" s="415" t="s">
        <v>569</v>
      </c>
      <c r="C24" s="416"/>
      <c r="D24" s="281">
        <f>'Uses - Cost Allocation'!K14</f>
        <v>0</v>
      </c>
      <c r="E24" s="197"/>
      <c r="F24" s="197"/>
      <c r="G24" s="197"/>
      <c r="H24" s="202"/>
    </row>
    <row r="25" spans="2:12">
      <c r="B25" s="201"/>
      <c r="C25" s="173" t="s">
        <v>361</v>
      </c>
      <c r="D25" s="197">
        <f>D9</f>
        <v>0</v>
      </c>
      <c r="E25" s="197"/>
      <c r="F25" s="197"/>
      <c r="G25" s="197"/>
      <c r="H25" s="202"/>
    </row>
    <row r="26" spans="2:12" s="160" customFormat="1" ht="21">
      <c r="B26" s="203"/>
      <c r="C26" s="204" t="s">
        <v>362</v>
      </c>
      <c r="D26" s="205" t="e">
        <f>D25/D24</f>
        <v>#DIV/0!</v>
      </c>
      <c r="E26" s="204"/>
      <c r="F26" s="204"/>
      <c r="G26" s="204"/>
      <c r="H26" s="414"/>
      <c r="I26" s="414"/>
      <c r="J26" s="206"/>
    </row>
    <row r="27" spans="2:12">
      <c r="B27" s="207" t="s">
        <v>363</v>
      </c>
    </row>
    <row r="28" spans="2:12"/>
    <row r="29" spans="2:12" s="171" customFormat="1" ht="24">
      <c r="B29" s="167" t="s">
        <v>336</v>
      </c>
      <c r="C29" s="208" t="s">
        <v>337</v>
      </c>
      <c r="D29" s="170" t="s">
        <v>289</v>
      </c>
      <c r="E29" s="170" t="s">
        <v>338</v>
      </c>
      <c r="F29" s="170" t="s">
        <v>364</v>
      </c>
      <c r="G29" s="170" t="s">
        <v>340</v>
      </c>
      <c r="H29" s="170" t="s">
        <v>341</v>
      </c>
      <c r="I29" s="170" t="s">
        <v>342</v>
      </c>
      <c r="J29" s="170" t="s">
        <v>343</v>
      </c>
      <c r="K29" s="170" t="s">
        <v>344</v>
      </c>
      <c r="L29" s="170" t="s">
        <v>345</v>
      </c>
    </row>
    <row r="30" spans="2:12">
      <c r="B30" s="172">
        <v>1</v>
      </c>
      <c r="C30" s="182" t="s">
        <v>349</v>
      </c>
      <c r="D30" s="174"/>
      <c r="E30" s="183"/>
      <c r="F30" s="177"/>
      <c r="G30" s="177"/>
      <c r="H30" s="178"/>
      <c r="I30" s="180"/>
      <c r="J30" s="180"/>
      <c r="K30" s="184"/>
      <c r="L30" s="185"/>
    </row>
    <row r="31" spans="2:12">
      <c r="B31" s="172">
        <v>2</v>
      </c>
      <c r="C31" s="182" t="s">
        <v>350</v>
      </c>
      <c r="D31" s="174"/>
      <c r="E31" s="183"/>
      <c r="F31" s="177"/>
      <c r="G31" s="177"/>
      <c r="H31" s="178"/>
      <c r="I31" s="180"/>
      <c r="J31" s="180"/>
      <c r="K31" s="184"/>
      <c r="L31" s="185"/>
    </row>
    <row r="32" spans="2:12">
      <c r="B32" s="172">
        <v>3</v>
      </c>
      <c r="C32" s="182" t="s">
        <v>351</v>
      </c>
      <c r="D32" s="174"/>
      <c r="E32" s="183"/>
      <c r="F32" s="177"/>
      <c r="G32" s="177"/>
      <c r="H32" s="178"/>
      <c r="I32" s="180"/>
      <c r="J32" s="180"/>
      <c r="K32" s="184"/>
      <c r="L32" s="185"/>
    </row>
    <row r="33" spans="2:12">
      <c r="B33" s="172">
        <v>4</v>
      </c>
      <c r="C33" s="182" t="s">
        <v>352</v>
      </c>
      <c r="D33" s="174"/>
      <c r="E33" s="183"/>
      <c r="F33" s="177"/>
      <c r="G33" s="177"/>
      <c r="H33" s="178"/>
      <c r="I33" s="180"/>
      <c r="J33" s="180"/>
      <c r="K33" s="184"/>
      <c r="L33" s="185"/>
    </row>
    <row r="34" spans="2:12">
      <c r="B34" s="172">
        <v>5</v>
      </c>
      <c r="C34" s="182" t="s">
        <v>353</v>
      </c>
      <c r="D34" s="174"/>
      <c r="E34" s="183"/>
      <c r="F34" s="177"/>
      <c r="G34" s="177"/>
      <c r="H34" s="178"/>
      <c r="I34" s="180"/>
      <c r="J34" s="180"/>
      <c r="K34" s="184"/>
      <c r="L34" s="185"/>
    </row>
    <row r="35" spans="2:12">
      <c r="B35" s="172">
        <v>6</v>
      </c>
      <c r="C35" s="182" t="s">
        <v>354</v>
      </c>
      <c r="D35" s="174"/>
      <c r="E35" s="183"/>
      <c r="F35" s="177"/>
      <c r="G35" s="177"/>
      <c r="H35" s="178"/>
      <c r="I35" s="180"/>
      <c r="J35" s="180"/>
      <c r="K35" s="184"/>
      <c r="L35" s="185"/>
    </row>
    <row r="36" spans="2:12">
      <c r="B36" s="172">
        <v>7</v>
      </c>
      <c r="C36" s="182" t="s">
        <v>355</v>
      </c>
      <c r="D36" s="174"/>
      <c r="E36" s="183"/>
      <c r="F36" s="177"/>
      <c r="G36" s="177"/>
      <c r="H36" s="178"/>
      <c r="I36" s="180"/>
      <c r="J36" s="180"/>
      <c r="K36" s="184"/>
      <c r="L36" s="185"/>
    </row>
    <row r="37" spans="2:12">
      <c r="B37" s="172">
        <v>8</v>
      </c>
      <c r="C37" s="185" t="s">
        <v>357</v>
      </c>
      <c r="D37" s="189"/>
      <c r="E37" s="190"/>
      <c r="F37" s="191"/>
      <c r="G37" s="191"/>
      <c r="H37" s="178"/>
      <c r="I37" s="180"/>
      <c r="J37" s="180"/>
      <c r="K37" s="184"/>
      <c r="L37" s="185"/>
    </row>
    <row r="38" spans="2:12">
      <c r="B38" s="172">
        <v>9</v>
      </c>
      <c r="C38" s="185" t="s">
        <v>357</v>
      </c>
      <c r="D38" s="189"/>
      <c r="E38" s="190"/>
      <c r="F38" s="191"/>
      <c r="G38" s="191"/>
      <c r="H38" s="178"/>
      <c r="I38" s="180"/>
      <c r="J38" s="180"/>
      <c r="K38" s="184"/>
      <c r="L38" s="185"/>
    </row>
    <row r="39" spans="2:12">
      <c r="B39" s="172">
        <v>10</v>
      </c>
      <c r="C39" s="185" t="s">
        <v>357</v>
      </c>
      <c r="D39" s="189"/>
      <c r="E39" s="190"/>
      <c r="F39" s="191"/>
      <c r="G39" s="191"/>
      <c r="H39" s="178"/>
      <c r="I39" s="209"/>
      <c r="J39" s="209"/>
      <c r="K39" s="184"/>
      <c r="L39" s="185"/>
    </row>
    <row r="40" spans="2:12" ht="13.5" thickBot="1">
      <c r="B40" s="173" t="s">
        <v>358</v>
      </c>
      <c r="C40" s="210"/>
      <c r="D40" s="211">
        <f>SUM(D30:D39)</f>
        <v>0</v>
      </c>
      <c r="E40" s="212"/>
      <c r="F40" s="212"/>
      <c r="G40" s="212"/>
      <c r="H40" s="213"/>
      <c r="I40" s="214"/>
      <c r="J40" s="214"/>
      <c r="K40" s="214"/>
      <c r="L40" s="215"/>
    </row>
    <row r="41" spans="2:12" ht="13.5" thickTop="1"/>
  </sheetData>
  <sheetProtection sheet="1"/>
  <mergeCells count="5">
    <mergeCell ref="B2:K2"/>
    <mergeCell ref="B3:K3"/>
    <mergeCell ref="B4:K4"/>
    <mergeCell ref="H26:I26"/>
    <mergeCell ref="B24:C24"/>
  </mergeCells>
  <conditionalFormatting sqref="H26:J26">
    <cfRule type="containsText" dxfId="4" priority="1" stopIfTrue="1" operator="containsText" text="YOUR SOURCES MUST MATCH YOUR USES!!">
      <formula>NOT(ISERROR(SEARCH("YOUR SOURCES MUST MATCH YOUR USES!!",H26)))</formula>
    </cfRule>
  </conditionalFormatting>
  <dataValidations count="4">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D52FBEF0-EA4C-4D74-84BD-2D13AF6A5C5B}">
      <formula1>$Q$8:$Q$8</formula1>
    </dataValidation>
    <dataValidation type="list" allowBlank="1" showInputMessage="1" showErrorMessage="1" sqref="H9:H19 H30:H39" xr:uid="{45633A35-09E0-40A1-A983-A92DCFC3DE8D}">
      <formula1>$O$11:$O$14</formula1>
    </dataValidation>
    <dataValidation type="list" allowBlank="1" showInputMessage="1" showErrorMessage="1" sqref="K30:K39 K10:K19" xr:uid="{12F72324-3E1D-4E8B-8BD7-B1A0F5BC34B9}">
      <formula1>$R$10:$R$11</formula1>
    </dataValidation>
    <dataValidation type="list" allowBlank="1" showInputMessage="1" showErrorMessage="1" sqref="L10:L19 L30:L39" xr:uid="{B61A9DAD-91F9-445B-872C-0C56C47DF571}">
      <formula1>$T$10:$T$13</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E92479C-D98D-49D2-B1ED-D174BBDE08FF}">
          <x14:formula1>
            <xm:f>'C:\Users\e164093\OneDrive - City of Houston\Virtural Desktop\New Workbook\[2020 NOFA Workbook-unlocked.xlsx]Drop Downs'!#REF!</xm:f>
          </x14:formula1>
          <xm:sqref>K9:L9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04C-0B46-49A9-9BFC-77A8B496FD91}">
  <sheetPr>
    <tabColor theme="4" tint="0.59999389629810485"/>
  </sheetPr>
  <dimension ref="A1:S125"/>
  <sheetViews>
    <sheetView showGridLines="0" topLeftCell="A4" zoomScaleNormal="100" zoomScaleSheetLayoutView="100" workbookViewId="0">
      <pane xSplit="1" ySplit="3" topLeftCell="B7" activePane="bottomRight" state="frozen"/>
      <selection activeCell="A12" sqref="A12"/>
      <selection pane="topRight" activeCell="A12" sqref="A12"/>
      <selection pane="bottomLeft" activeCell="A12" sqref="A12"/>
      <selection pane="bottomRight" activeCell="C12" sqref="C12"/>
    </sheetView>
  </sheetViews>
  <sheetFormatPr defaultColWidth="0" defaultRowHeight="15" zeroHeight="1"/>
  <cols>
    <col min="1" max="1" width="27.5703125" customWidth="1"/>
    <col min="2" max="2" width="17.42578125" customWidth="1"/>
    <col min="3" max="3" width="17.28515625" customWidth="1"/>
    <col min="4" max="4" width="15.140625" customWidth="1"/>
    <col min="5" max="5" width="15.85546875" customWidth="1"/>
    <col min="6" max="7" width="22.28515625" customWidth="1"/>
    <col min="8" max="8" width="28.85546875" hidden="1" customWidth="1"/>
    <col min="9" max="9" width="1.140625" customWidth="1"/>
    <col min="10" max="10" width="18.85546875" customWidth="1"/>
    <col min="11" max="11" width="22.140625" customWidth="1"/>
    <col min="12" max="12" width="35.140625" hidden="1" customWidth="1"/>
    <col min="13" max="18" width="9.140625" hidden="1" customWidth="1"/>
    <col min="19" max="19" width="9.5703125" hidden="1" customWidth="1"/>
  </cols>
  <sheetData>
    <row r="1" spans="1:19" s="110" customFormat="1" ht="27.2" customHeight="1" thickBot="1">
      <c r="A1" s="108"/>
      <c r="B1" s="418" t="s">
        <v>199</v>
      </c>
      <c r="C1" s="419"/>
      <c r="D1" s="419"/>
      <c r="E1" s="419"/>
      <c r="F1" s="419"/>
      <c r="G1" s="419"/>
      <c r="H1" s="419"/>
      <c r="I1" s="419"/>
      <c r="J1" s="419"/>
      <c r="K1" s="419"/>
      <c r="L1" s="420"/>
      <c r="M1" s="109"/>
      <c r="N1" s="109"/>
      <c r="O1" s="109"/>
      <c r="P1" s="109"/>
      <c r="Q1" s="109"/>
      <c r="R1" s="109"/>
      <c r="S1" s="109"/>
    </row>
    <row r="2" spans="1:19">
      <c r="A2" s="111"/>
      <c r="L2" s="112"/>
    </row>
    <row r="3" spans="1:19">
      <c r="A3" s="421" t="s">
        <v>200</v>
      </c>
      <c r="B3" s="422"/>
      <c r="C3" s="422"/>
      <c r="D3" s="422"/>
      <c r="E3" s="422"/>
      <c r="F3" s="422"/>
      <c r="G3" s="422"/>
      <c r="H3" s="422"/>
      <c r="I3" t="s">
        <v>201</v>
      </c>
      <c r="L3" s="112"/>
    </row>
    <row r="4" spans="1:19" ht="42.75" customHeight="1" thickBot="1">
      <c r="A4" s="423" t="s">
        <v>546</v>
      </c>
      <c r="B4" s="424"/>
      <c r="C4" s="425"/>
      <c r="D4" s="425"/>
      <c r="E4" s="425"/>
      <c r="F4" s="425"/>
      <c r="G4" s="425"/>
      <c r="H4" s="425"/>
      <c r="L4" s="112"/>
    </row>
    <row r="5" spans="1:19" ht="15" customHeight="1">
      <c r="A5" s="426" t="s">
        <v>202</v>
      </c>
      <c r="B5" s="428" t="s">
        <v>203</v>
      </c>
      <c r="C5" s="432" t="s">
        <v>537</v>
      </c>
      <c r="D5" s="432" t="s">
        <v>538</v>
      </c>
      <c r="E5" s="432" t="s">
        <v>204</v>
      </c>
      <c r="F5" s="430" t="s">
        <v>539</v>
      </c>
      <c r="G5" s="434" t="s">
        <v>205</v>
      </c>
      <c r="K5" s="112"/>
    </row>
    <row r="6" spans="1:19" ht="31.5" customHeight="1" thickBot="1">
      <c r="A6" s="427"/>
      <c r="B6" s="429"/>
      <c r="C6" s="433"/>
      <c r="D6" s="433"/>
      <c r="E6" s="433"/>
      <c r="F6" s="431"/>
      <c r="G6" s="435"/>
      <c r="K6" s="112"/>
    </row>
    <row r="7" spans="1:19" ht="15.75" thickBot="1">
      <c r="A7" s="113" t="s">
        <v>206</v>
      </c>
      <c r="B7" s="114">
        <f t="shared" ref="B7:B36" si="0">SUM(C7:G7)</f>
        <v>0</v>
      </c>
      <c r="C7" s="115"/>
      <c r="D7" s="115"/>
      <c r="E7" s="115"/>
      <c r="F7" s="115"/>
      <c r="G7" s="115"/>
      <c r="H7" s="116" t="s">
        <v>207</v>
      </c>
      <c r="K7" s="112"/>
    </row>
    <row r="8" spans="1:19" ht="15.75" thickBot="1">
      <c r="A8" s="113" t="s">
        <v>208</v>
      </c>
      <c r="B8" s="114">
        <f t="shared" si="0"/>
        <v>0</v>
      </c>
      <c r="C8" s="117"/>
      <c r="D8" s="117"/>
      <c r="E8" s="117"/>
      <c r="F8" s="117"/>
      <c r="G8" s="117"/>
      <c r="H8" s="116" t="s">
        <v>207</v>
      </c>
      <c r="J8" s="118" t="s">
        <v>209</v>
      </c>
      <c r="K8" s="119" t="s">
        <v>210</v>
      </c>
    </row>
    <row r="9" spans="1:19" ht="15.75" thickBot="1">
      <c r="A9" s="113" t="s">
        <v>211</v>
      </c>
      <c r="B9" s="114">
        <f t="shared" si="0"/>
        <v>0</v>
      </c>
      <c r="C9" s="117"/>
      <c r="D9" s="117"/>
      <c r="E9" s="117"/>
      <c r="F9" s="117"/>
      <c r="G9" s="117"/>
      <c r="H9" s="120" t="s">
        <v>212</v>
      </c>
      <c r="J9" s="121" t="s">
        <v>212</v>
      </c>
      <c r="K9" s="122">
        <f>SUM(B9:B14)</f>
        <v>0</v>
      </c>
    </row>
    <row r="10" spans="1:19" ht="15.75" thickBot="1">
      <c r="A10" s="123" t="s">
        <v>213</v>
      </c>
      <c r="B10" s="114">
        <f t="shared" si="0"/>
        <v>0</v>
      </c>
      <c r="C10" s="117"/>
      <c r="D10" s="117"/>
      <c r="E10" s="117"/>
      <c r="F10" s="117"/>
      <c r="G10" s="117"/>
      <c r="H10" s="120" t="s">
        <v>212</v>
      </c>
      <c r="J10" s="124" t="s">
        <v>214</v>
      </c>
      <c r="K10" s="122">
        <f>SUM(B15:B34)+SUM(B38:B44) +SUM(B46:B53)+SUM(B55:B58)+SUM(B60:B71)</f>
        <v>0</v>
      </c>
    </row>
    <row r="11" spans="1:19" ht="15.75" thickBot="1">
      <c r="A11" s="123" t="s">
        <v>215</v>
      </c>
      <c r="B11" s="114">
        <f t="shared" si="0"/>
        <v>0</v>
      </c>
      <c r="C11" s="117"/>
      <c r="D11" s="117"/>
      <c r="E11" s="117"/>
      <c r="F11" s="117"/>
      <c r="G11" s="117"/>
      <c r="H11" s="120" t="s">
        <v>212</v>
      </c>
      <c r="J11" s="124" t="s">
        <v>216</v>
      </c>
      <c r="K11" s="122">
        <f>SUM(B7:B8)</f>
        <v>0</v>
      </c>
    </row>
    <row r="12" spans="1:19" ht="15.75" thickBot="1">
      <c r="A12" s="277" t="s">
        <v>217</v>
      </c>
      <c r="B12" s="114">
        <f t="shared" si="0"/>
        <v>0</v>
      </c>
      <c r="C12" s="117"/>
      <c r="D12" s="117"/>
      <c r="E12" s="117"/>
      <c r="F12" s="117"/>
      <c r="G12" s="117"/>
      <c r="H12" s="120" t="s">
        <v>212</v>
      </c>
      <c r="J12" s="124" t="s">
        <v>218</v>
      </c>
      <c r="K12" s="122">
        <f>B35+B36</f>
        <v>0</v>
      </c>
    </row>
    <row r="13" spans="1:19" ht="15.75" thickBot="1">
      <c r="A13" s="277" t="s">
        <v>219</v>
      </c>
      <c r="B13" s="114">
        <f t="shared" si="0"/>
        <v>0</v>
      </c>
      <c r="C13" s="117"/>
      <c r="D13" s="117"/>
      <c r="E13" s="117"/>
      <c r="F13" s="117"/>
      <c r="G13" s="117"/>
      <c r="H13" s="120" t="s">
        <v>212</v>
      </c>
      <c r="J13" s="124" t="s">
        <v>220</v>
      </c>
      <c r="K13" s="122">
        <f>SUM(B73:B76)</f>
        <v>0</v>
      </c>
    </row>
    <row r="14" spans="1:19" ht="15.75" thickBot="1">
      <c r="A14" s="277" t="s">
        <v>221</v>
      </c>
      <c r="B14" s="114">
        <f t="shared" si="0"/>
        <v>0</v>
      </c>
      <c r="C14" s="117"/>
      <c r="D14" s="117"/>
      <c r="E14" s="117"/>
      <c r="F14" s="117"/>
      <c r="G14" s="117"/>
      <c r="H14" s="120" t="s">
        <v>212</v>
      </c>
      <c r="J14" s="125" t="s">
        <v>222</v>
      </c>
      <c r="K14" s="126">
        <f>SUM(K9:K13)</f>
        <v>0</v>
      </c>
      <c r="L14" s="127"/>
    </row>
    <row r="15" spans="1:19">
      <c r="A15" s="123" t="s">
        <v>223</v>
      </c>
      <c r="B15" s="114">
        <f t="shared" si="0"/>
        <v>0</v>
      </c>
      <c r="C15" s="117"/>
      <c r="D15" s="117"/>
      <c r="E15" s="117"/>
      <c r="F15" s="117"/>
      <c r="G15" s="117"/>
      <c r="H15" s="128" t="s">
        <v>214</v>
      </c>
      <c r="K15" s="129"/>
    </row>
    <row r="16" spans="1:19">
      <c r="A16" s="123" t="s">
        <v>224</v>
      </c>
      <c r="B16" s="114">
        <f t="shared" si="0"/>
        <v>0</v>
      </c>
      <c r="C16" s="117"/>
      <c r="D16" s="117"/>
      <c r="E16" s="117"/>
      <c r="F16" s="117"/>
      <c r="G16" s="117"/>
      <c r="H16" s="128" t="s">
        <v>214</v>
      </c>
      <c r="K16" s="112"/>
    </row>
    <row r="17" spans="1:11">
      <c r="A17" s="123" t="s">
        <v>225</v>
      </c>
      <c r="B17" s="114">
        <f t="shared" si="0"/>
        <v>0</v>
      </c>
      <c r="C17" s="117"/>
      <c r="D17" s="117"/>
      <c r="E17" s="117"/>
      <c r="F17" s="117"/>
      <c r="G17" s="117"/>
      <c r="H17" s="128" t="s">
        <v>214</v>
      </c>
      <c r="K17" s="112"/>
    </row>
    <row r="18" spans="1:11">
      <c r="A18" s="123" t="s">
        <v>226</v>
      </c>
      <c r="B18" s="114">
        <f t="shared" si="0"/>
        <v>0</v>
      </c>
      <c r="C18" s="117"/>
      <c r="D18" s="117"/>
      <c r="E18" s="117"/>
      <c r="F18" s="117"/>
      <c r="G18" s="117"/>
      <c r="H18" s="128" t="s">
        <v>214</v>
      </c>
      <c r="K18" s="112"/>
    </row>
    <row r="19" spans="1:11">
      <c r="A19" s="123" t="s">
        <v>227</v>
      </c>
      <c r="B19" s="114">
        <f t="shared" si="0"/>
        <v>0</v>
      </c>
      <c r="C19" s="117"/>
      <c r="D19" s="117"/>
      <c r="E19" s="117"/>
      <c r="F19" s="117"/>
      <c r="G19" s="117"/>
      <c r="H19" s="128" t="s">
        <v>214</v>
      </c>
      <c r="K19" s="112"/>
    </row>
    <row r="20" spans="1:11">
      <c r="A20" s="123" t="s">
        <v>228</v>
      </c>
      <c r="B20" s="114">
        <f t="shared" si="0"/>
        <v>0</v>
      </c>
      <c r="C20" s="117"/>
      <c r="D20" s="117"/>
      <c r="E20" s="117"/>
      <c r="F20" s="117"/>
      <c r="G20" s="117"/>
      <c r="H20" s="128" t="s">
        <v>214</v>
      </c>
      <c r="K20" s="112"/>
    </row>
    <row r="21" spans="1:11">
      <c r="A21" s="123" t="s">
        <v>229</v>
      </c>
      <c r="B21" s="114">
        <f t="shared" si="0"/>
        <v>0</v>
      </c>
      <c r="C21" s="117"/>
      <c r="D21" s="117"/>
      <c r="E21" s="117"/>
      <c r="F21" s="117"/>
      <c r="G21" s="117"/>
      <c r="H21" s="128" t="s">
        <v>214</v>
      </c>
      <c r="K21" s="112"/>
    </row>
    <row r="22" spans="1:11">
      <c r="A22" s="123" t="s">
        <v>230</v>
      </c>
      <c r="B22" s="114">
        <f t="shared" si="0"/>
        <v>0</v>
      </c>
      <c r="C22" s="117"/>
      <c r="D22" s="117"/>
      <c r="E22" s="117"/>
      <c r="F22" s="117"/>
      <c r="G22" s="117"/>
      <c r="H22" s="128" t="s">
        <v>214</v>
      </c>
      <c r="K22" s="112"/>
    </row>
    <row r="23" spans="1:11">
      <c r="A23" s="123" t="s">
        <v>231</v>
      </c>
      <c r="B23" s="114">
        <f t="shared" si="0"/>
        <v>0</v>
      </c>
      <c r="C23" s="117"/>
      <c r="D23" s="117"/>
      <c r="E23" s="117"/>
      <c r="F23" s="117"/>
      <c r="G23" s="117"/>
      <c r="H23" s="128" t="s">
        <v>214</v>
      </c>
      <c r="K23" s="112"/>
    </row>
    <row r="24" spans="1:11">
      <c r="A24" s="123" t="s">
        <v>232</v>
      </c>
      <c r="B24" s="114">
        <f t="shared" si="0"/>
        <v>0</v>
      </c>
      <c r="C24" s="117"/>
      <c r="D24" s="117"/>
      <c r="E24" s="117"/>
      <c r="F24" s="117"/>
      <c r="G24" s="117"/>
      <c r="H24" s="128" t="s">
        <v>214</v>
      </c>
      <c r="K24" s="112"/>
    </row>
    <row r="25" spans="1:11">
      <c r="A25" s="123" t="s">
        <v>233</v>
      </c>
      <c r="B25" s="114">
        <f t="shared" si="0"/>
        <v>0</v>
      </c>
      <c r="C25" s="117"/>
      <c r="D25" s="117"/>
      <c r="E25" s="117"/>
      <c r="F25" s="117"/>
      <c r="G25" s="117"/>
      <c r="H25" s="128" t="s">
        <v>214</v>
      </c>
      <c r="K25" s="112"/>
    </row>
    <row r="26" spans="1:11">
      <c r="A26" s="123" t="s">
        <v>234</v>
      </c>
      <c r="B26" s="114">
        <f t="shared" si="0"/>
        <v>0</v>
      </c>
      <c r="C26" s="117"/>
      <c r="D26" s="117"/>
      <c r="E26" s="117"/>
      <c r="F26" s="117"/>
      <c r="G26" s="117"/>
      <c r="H26" s="128" t="s">
        <v>214</v>
      </c>
      <c r="K26" s="112"/>
    </row>
    <row r="27" spans="1:11">
      <c r="A27" s="123" t="s">
        <v>235</v>
      </c>
      <c r="B27" s="114">
        <f t="shared" si="0"/>
        <v>0</v>
      </c>
      <c r="C27" s="117"/>
      <c r="D27" s="117"/>
      <c r="E27" s="117"/>
      <c r="F27" s="117"/>
      <c r="G27" s="117"/>
      <c r="H27" s="128" t="s">
        <v>214</v>
      </c>
      <c r="K27" s="112"/>
    </row>
    <row r="28" spans="1:11">
      <c r="A28" s="123" t="s">
        <v>236</v>
      </c>
      <c r="B28" s="114">
        <f t="shared" si="0"/>
        <v>0</v>
      </c>
      <c r="C28" s="117"/>
      <c r="D28" s="117"/>
      <c r="E28" s="117"/>
      <c r="F28" s="117"/>
      <c r="G28" s="117"/>
      <c r="H28" s="128" t="s">
        <v>214</v>
      </c>
      <c r="K28" s="112"/>
    </row>
    <row r="29" spans="1:11">
      <c r="A29" s="123" t="s">
        <v>237</v>
      </c>
      <c r="B29" s="114">
        <f t="shared" si="0"/>
        <v>0</v>
      </c>
      <c r="C29" s="117"/>
      <c r="D29" s="117"/>
      <c r="E29" s="117"/>
      <c r="F29" s="117"/>
      <c r="G29" s="117"/>
      <c r="H29" s="128" t="s">
        <v>214</v>
      </c>
      <c r="K29" s="112"/>
    </row>
    <row r="30" spans="1:11">
      <c r="A30" s="123" t="s">
        <v>238</v>
      </c>
      <c r="B30" s="114">
        <f t="shared" si="0"/>
        <v>0</v>
      </c>
      <c r="C30" s="117"/>
      <c r="D30" s="117"/>
      <c r="E30" s="117"/>
      <c r="F30" s="117"/>
      <c r="G30" s="117"/>
      <c r="H30" s="128" t="s">
        <v>214</v>
      </c>
      <c r="K30" s="112"/>
    </row>
    <row r="31" spans="1:11">
      <c r="A31" s="123" t="s">
        <v>239</v>
      </c>
      <c r="B31" s="114">
        <f t="shared" si="0"/>
        <v>0</v>
      </c>
      <c r="C31" s="117"/>
      <c r="D31" s="117"/>
      <c r="E31" s="117"/>
      <c r="F31" s="117"/>
      <c r="G31" s="117"/>
      <c r="H31" s="128" t="s">
        <v>214</v>
      </c>
      <c r="K31" s="112"/>
    </row>
    <row r="32" spans="1:11">
      <c r="A32" s="123" t="s">
        <v>240</v>
      </c>
      <c r="B32" s="114">
        <f t="shared" si="0"/>
        <v>0</v>
      </c>
      <c r="C32" s="117"/>
      <c r="D32" s="117"/>
      <c r="E32" s="117"/>
      <c r="F32" s="117"/>
      <c r="G32" s="117"/>
      <c r="H32" s="128" t="s">
        <v>214</v>
      </c>
      <c r="K32" s="112"/>
    </row>
    <row r="33" spans="1:11">
      <c r="A33" s="123" t="s">
        <v>241</v>
      </c>
      <c r="B33" s="114">
        <f t="shared" si="0"/>
        <v>0</v>
      </c>
      <c r="C33" s="117"/>
      <c r="D33" s="117"/>
      <c r="E33" s="117"/>
      <c r="F33" s="117"/>
      <c r="G33" s="117"/>
      <c r="H33" s="128" t="s">
        <v>214</v>
      </c>
      <c r="K33" s="112"/>
    </row>
    <row r="34" spans="1:11">
      <c r="A34" s="123" t="s">
        <v>242</v>
      </c>
      <c r="B34" s="114">
        <f t="shared" si="0"/>
        <v>0</v>
      </c>
      <c r="C34" s="117"/>
      <c r="D34" s="117"/>
      <c r="E34" s="117"/>
      <c r="F34" s="117"/>
      <c r="G34" s="117"/>
      <c r="H34" s="128" t="s">
        <v>214</v>
      </c>
      <c r="K34" s="112"/>
    </row>
    <row r="35" spans="1:11">
      <c r="A35" s="123" t="s">
        <v>243</v>
      </c>
      <c r="B35" s="114">
        <f t="shared" si="0"/>
        <v>0</v>
      </c>
      <c r="C35" s="117"/>
      <c r="D35" s="117"/>
      <c r="E35" s="117"/>
      <c r="F35" s="117"/>
      <c r="G35" s="117"/>
      <c r="H35" s="107" t="s">
        <v>218</v>
      </c>
      <c r="K35" s="112"/>
    </row>
    <row r="36" spans="1:11">
      <c r="A36" s="123" t="s">
        <v>244</v>
      </c>
      <c r="B36" s="114">
        <f t="shared" si="0"/>
        <v>0</v>
      </c>
      <c r="C36" s="117"/>
      <c r="D36" s="117"/>
      <c r="E36" s="117"/>
      <c r="F36" s="117"/>
      <c r="G36" s="117"/>
      <c r="H36" s="107" t="s">
        <v>218</v>
      </c>
      <c r="K36" s="112"/>
    </row>
    <row r="37" spans="1:11">
      <c r="A37" s="130" t="s">
        <v>245</v>
      </c>
      <c r="B37" s="131"/>
      <c r="C37" s="131"/>
      <c r="D37" s="131"/>
      <c r="E37" s="131"/>
      <c r="F37" s="131"/>
      <c r="G37" s="131"/>
      <c r="K37" s="112"/>
    </row>
    <row r="38" spans="1:11">
      <c r="A38" s="132" t="s">
        <v>246</v>
      </c>
      <c r="B38" s="114">
        <f t="shared" ref="B38:B44" si="1">SUM(C38:G38)</f>
        <v>0</v>
      </c>
      <c r="C38" s="117"/>
      <c r="D38" s="117"/>
      <c r="E38" s="117"/>
      <c r="F38" s="117"/>
      <c r="G38" s="117"/>
      <c r="H38" s="128" t="s">
        <v>214</v>
      </c>
      <c r="K38" s="112"/>
    </row>
    <row r="39" spans="1:11">
      <c r="A39" s="132" t="s">
        <v>247</v>
      </c>
      <c r="B39" s="114">
        <f t="shared" si="1"/>
        <v>0</v>
      </c>
      <c r="C39" s="117"/>
      <c r="D39" s="117"/>
      <c r="E39" s="117"/>
      <c r="F39" s="117"/>
      <c r="G39" s="117"/>
      <c r="H39" s="128" t="s">
        <v>214</v>
      </c>
      <c r="K39" s="112"/>
    </row>
    <row r="40" spans="1:11">
      <c r="A40" s="132" t="s">
        <v>248</v>
      </c>
      <c r="B40" s="114">
        <f t="shared" si="1"/>
        <v>0</v>
      </c>
      <c r="C40" s="117"/>
      <c r="D40" s="117"/>
      <c r="E40" s="117"/>
      <c r="F40" s="117"/>
      <c r="G40" s="117"/>
      <c r="H40" s="128" t="s">
        <v>214</v>
      </c>
      <c r="K40" s="112"/>
    </row>
    <row r="41" spans="1:11">
      <c r="A41" s="132" t="s">
        <v>249</v>
      </c>
      <c r="B41" s="114">
        <f t="shared" si="1"/>
        <v>0</v>
      </c>
      <c r="C41" s="117"/>
      <c r="D41" s="117"/>
      <c r="E41" s="117"/>
      <c r="F41" s="117"/>
      <c r="G41" s="117"/>
      <c r="H41" s="128" t="s">
        <v>214</v>
      </c>
      <c r="K41" s="112"/>
    </row>
    <row r="42" spans="1:11">
      <c r="A42" s="132" t="s">
        <v>250</v>
      </c>
      <c r="B42" s="114">
        <f t="shared" si="1"/>
        <v>0</v>
      </c>
      <c r="C42" s="117"/>
      <c r="D42" s="117"/>
      <c r="E42" s="117"/>
      <c r="F42" s="117"/>
      <c r="G42" s="117"/>
      <c r="H42" s="128" t="s">
        <v>214</v>
      </c>
      <c r="K42" s="112"/>
    </row>
    <row r="43" spans="1:11">
      <c r="A43" s="132" t="s">
        <v>251</v>
      </c>
      <c r="B43" s="114">
        <f t="shared" si="1"/>
        <v>0</v>
      </c>
      <c r="C43" s="117"/>
      <c r="D43" s="117"/>
      <c r="E43" s="117"/>
      <c r="F43" s="117"/>
      <c r="G43" s="117"/>
      <c r="H43" s="128" t="s">
        <v>214</v>
      </c>
      <c r="K43" s="112"/>
    </row>
    <row r="44" spans="1:11">
      <c r="A44" s="132" t="s">
        <v>252</v>
      </c>
      <c r="B44" s="114">
        <f t="shared" si="1"/>
        <v>0</v>
      </c>
      <c r="C44" s="117"/>
      <c r="D44" s="117"/>
      <c r="E44" s="117"/>
      <c r="F44" s="117"/>
      <c r="G44" s="117"/>
      <c r="H44" s="128" t="s">
        <v>214</v>
      </c>
      <c r="K44" s="112"/>
    </row>
    <row r="45" spans="1:11">
      <c r="A45" s="130" t="s">
        <v>253</v>
      </c>
      <c r="B45" s="131"/>
      <c r="C45" s="131"/>
      <c r="D45" s="131"/>
      <c r="E45" s="131"/>
      <c r="F45" s="131"/>
      <c r="G45" s="131"/>
      <c r="K45" s="112"/>
    </row>
    <row r="46" spans="1:11">
      <c r="A46" s="132" t="s">
        <v>254</v>
      </c>
      <c r="B46" s="114">
        <f t="shared" ref="B46:B53" si="2">SUM(C46:G46)</f>
        <v>0</v>
      </c>
      <c r="C46" s="117"/>
      <c r="D46" s="117"/>
      <c r="E46" s="117"/>
      <c r="F46" s="117"/>
      <c r="G46" s="117"/>
      <c r="H46" s="128" t="s">
        <v>214</v>
      </c>
      <c r="K46" s="112"/>
    </row>
    <row r="47" spans="1:11">
      <c r="A47" s="132" t="s">
        <v>255</v>
      </c>
      <c r="B47" s="114">
        <f t="shared" si="2"/>
        <v>0</v>
      </c>
      <c r="C47" s="117"/>
      <c r="D47" s="117"/>
      <c r="E47" s="117"/>
      <c r="F47" s="117"/>
      <c r="G47" s="117"/>
      <c r="H47" s="128" t="s">
        <v>214</v>
      </c>
      <c r="K47" s="112"/>
    </row>
    <row r="48" spans="1:11">
      <c r="A48" s="132" t="s">
        <v>249</v>
      </c>
      <c r="B48" s="114">
        <f t="shared" si="2"/>
        <v>0</v>
      </c>
      <c r="C48" s="117"/>
      <c r="D48" s="117"/>
      <c r="E48" s="117"/>
      <c r="F48" s="117"/>
      <c r="G48" s="117"/>
      <c r="H48" s="128" t="s">
        <v>214</v>
      </c>
      <c r="K48" s="112"/>
    </row>
    <row r="49" spans="1:11">
      <c r="A49" s="132" t="s">
        <v>256</v>
      </c>
      <c r="B49" s="114">
        <f t="shared" si="2"/>
        <v>0</v>
      </c>
      <c r="C49" s="117"/>
      <c r="D49" s="117"/>
      <c r="E49" s="117"/>
      <c r="F49" s="117"/>
      <c r="G49" s="117"/>
      <c r="H49" s="128" t="s">
        <v>214</v>
      </c>
      <c r="K49" s="112"/>
    </row>
    <row r="50" spans="1:11">
      <c r="A50" s="132" t="s">
        <v>257</v>
      </c>
      <c r="B50" s="114">
        <f t="shared" si="2"/>
        <v>0</v>
      </c>
      <c r="C50" s="117"/>
      <c r="D50" s="117"/>
      <c r="E50" s="117"/>
      <c r="F50" s="117"/>
      <c r="G50" s="117"/>
      <c r="H50" s="128" t="s">
        <v>214</v>
      </c>
      <c r="K50" s="112"/>
    </row>
    <row r="51" spans="1:11">
      <c r="A51" s="132" t="s">
        <v>258</v>
      </c>
      <c r="B51" s="114">
        <f t="shared" si="2"/>
        <v>0</v>
      </c>
      <c r="C51" s="117"/>
      <c r="D51" s="117"/>
      <c r="E51" s="117"/>
      <c r="F51" s="117"/>
      <c r="G51" s="117"/>
      <c r="H51" s="128" t="s">
        <v>214</v>
      </c>
      <c r="K51" s="112"/>
    </row>
    <row r="52" spans="1:11">
      <c r="A52" s="132" t="s">
        <v>259</v>
      </c>
      <c r="B52" s="114">
        <f t="shared" si="2"/>
        <v>0</v>
      </c>
      <c r="C52" s="117"/>
      <c r="D52" s="117"/>
      <c r="E52" s="117"/>
      <c r="F52" s="117"/>
      <c r="G52" s="117"/>
      <c r="H52" s="128" t="s">
        <v>214</v>
      </c>
      <c r="K52" s="112"/>
    </row>
    <row r="53" spans="1:11">
      <c r="A53" s="132" t="s">
        <v>260</v>
      </c>
      <c r="B53" s="114">
        <f t="shared" si="2"/>
        <v>0</v>
      </c>
      <c r="C53" s="117"/>
      <c r="D53" s="117"/>
      <c r="E53" s="117"/>
      <c r="F53" s="117"/>
      <c r="G53" s="117"/>
      <c r="H53" s="128" t="s">
        <v>214</v>
      </c>
      <c r="K53" s="112"/>
    </row>
    <row r="54" spans="1:11">
      <c r="A54" s="130" t="s">
        <v>261</v>
      </c>
      <c r="B54" s="131"/>
      <c r="C54" s="131"/>
      <c r="D54" s="131"/>
      <c r="E54" s="131"/>
      <c r="F54" s="131"/>
      <c r="G54" s="131"/>
      <c r="K54" s="112"/>
    </row>
    <row r="55" spans="1:11">
      <c r="A55" s="132" t="s">
        <v>246</v>
      </c>
      <c r="B55" s="114">
        <f>SUM(C55:G55)</f>
        <v>0</v>
      </c>
      <c r="C55" s="117"/>
      <c r="D55" s="117"/>
      <c r="E55" s="117"/>
      <c r="F55" s="117"/>
      <c r="G55" s="117"/>
      <c r="H55" s="128" t="s">
        <v>214</v>
      </c>
      <c r="K55" s="112"/>
    </row>
    <row r="56" spans="1:11">
      <c r="A56" s="132" t="s">
        <v>254</v>
      </c>
      <c r="B56" s="114">
        <f>SUM(C56:G56)</f>
        <v>0</v>
      </c>
      <c r="C56" s="117"/>
      <c r="D56" s="117"/>
      <c r="E56" s="117"/>
      <c r="F56" s="117"/>
      <c r="G56" s="117"/>
      <c r="H56" s="128" t="s">
        <v>214</v>
      </c>
      <c r="K56" s="112"/>
    </row>
    <row r="57" spans="1:11">
      <c r="A57" s="132" t="s">
        <v>262</v>
      </c>
      <c r="B57" s="114">
        <f>SUM(C57:G57)</f>
        <v>0</v>
      </c>
      <c r="C57" s="117"/>
      <c r="D57" s="117"/>
      <c r="E57" s="117"/>
      <c r="F57" s="117"/>
      <c r="G57" s="117"/>
      <c r="H57" s="128" t="s">
        <v>214</v>
      </c>
      <c r="K57" s="112"/>
    </row>
    <row r="58" spans="1:11">
      <c r="A58" s="132" t="s">
        <v>249</v>
      </c>
      <c r="B58" s="114">
        <f>SUM(C58:G58)</f>
        <v>0</v>
      </c>
      <c r="C58" s="117"/>
      <c r="D58" s="117"/>
      <c r="E58" s="117"/>
      <c r="F58" s="117"/>
      <c r="G58" s="117"/>
      <c r="H58" s="128" t="s">
        <v>214</v>
      </c>
      <c r="K58" s="112"/>
    </row>
    <row r="59" spans="1:11">
      <c r="A59" s="130" t="s">
        <v>263</v>
      </c>
      <c r="B59" s="131"/>
      <c r="C59" s="131"/>
      <c r="D59" s="131"/>
      <c r="E59" s="131"/>
      <c r="F59" s="131"/>
      <c r="G59" s="131"/>
      <c r="K59" s="112"/>
    </row>
    <row r="60" spans="1:11">
      <c r="A60" s="132" t="s">
        <v>264</v>
      </c>
      <c r="B60" s="114">
        <f t="shared" ref="B60:B71" si="3">SUM(C60:G60)</f>
        <v>0</v>
      </c>
      <c r="C60" s="117"/>
      <c r="D60" s="117"/>
      <c r="E60" s="117"/>
      <c r="F60" s="117"/>
      <c r="G60" s="117"/>
      <c r="H60" s="128" t="s">
        <v>214</v>
      </c>
      <c r="K60" s="112"/>
    </row>
    <row r="61" spans="1:11">
      <c r="A61" s="132" t="s">
        <v>265</v>
      </c>
      <c r="B61" s="114">
        <f t="shared" si="3"/>
        <v>0</v>
      </c>
      <c r="C61" s="117"/>
      <c r="D61" s="117"/>
      <c r="E61" s="117"/>
      <c r="F61" s="117"/>
      <c r="G61" s="117"/>
      <c r="H61" s="128" t="s">
        <v>214</v>
      </c>
      <c r="K61" s="112"/>
    </row>
    <row r="62" spans="1:11">
      <c r="A62" s="132" t="s">
        <v>266</v>
      </c>
      <c r="B62" s="114">
        <f t="shared" si="3"/>
        <v>0</v>
      </c>
      <c r="C62" s="117"/>
      <c r="D62" s="117"/>
      <c r="E62" s="117"/>
      <c r="F62" s="117"/>
      <c r="G62" s="117"/>
      <c r="H62" s="128" t="s">
        <v>214</v>
      </c>
      <c r="K62" s="112"/>
    </row>
    <row r="63" spans="1:11">
      <c r="A63" s="132" t="s">
        <v>267</v>
      </c>
      <c r="B63" s="114">
        <f t="shared" si="3"/>
        <v>0</v>
      </c>
      <c r="C63" s="117"/>
      <c r="D63" s="117"/>
      <c r="E63" s="117"/>
      <c r="F63" s="117"/>
      <c r="G63" s="117"/>
      <c r="H63" s="128" t="s">
        <v>214</v>
      </c>
      <c r="K63" s="112"/>
    </row>
    <row r="64" spans="1:11">
      <c r="A64" s="132" t="s">
        <v>259</v>
      </c>
      <c r="B64" s="114">
        <f t="shared" si="3"/>
        <v>0</v>
      </c>
      <c r="C64" s="117"/>
      <c r="D64" s="117"/>
      <c r="E64" s="117"/>
      <c r="F64" s="117"/>
      <c r="G64" s="117"/>
      <c r="H64" s="128" t="s">
        <v>214</v>
      </c>
      <c r="K64" s="112"/>
    </row>
    <row r="65" spans="1:19">
      <c r="A65" s="132" t="s">
        <v>268</v>
      </c>
      <c r="B65" s="114">
        <f t="shared" si="3"/>
        <v>0</v>
      </c>
      <c r="C65" s="117"/>
      <c r="D65" s="117"/>
      <c r="E65" s="117"/>
      <c r="F65" s="117"/>
      <c r="G65" s="117"/>
      <c r="H65" s="128" t="s">
        <v>214</v>
      </c>
      <c r="K65" s="112"/>
    </row>
    <row r="66" spans="1:19">
      <c r="A66" s="132" t="s">
        <v>269</v>
      </c>
      <c r="B66" s="114">
        <f t="shared" si="3"/>
        <v>0</v>
      </c>
      <c r="C66" s="117"/>
      <c r="D66" s="117"/>
      <c r="E66" s="117"/>
      <c r="F66" s="117"/>
      <c r="G66" s="117"/>
      <c r="H66" s="128" t="s">
        <v>214</v>
      </c>
      <c r="K66" s="112"/>
    </row>
    <row r="67" spans="1:19">
      <c r="A67" s="132" t="s">
        <v>270</v>
      </c>
      <c r="B67" s="114">
        <f t="shared" si="3"/>
        <v>0</v>
      </c>
      <c r="C67" s="117"/>
      <c r="D67" s="117"/>
      <c r="E67" s="117"/>
      <c r="F67" s="117"/>
      <c r="G67" s="117"/>
      <c r="H67" s="128" t="s">
        <v>214</v>
      </c>
      <c r="K67" s="112"/>
    </row>
    <row r="68" spans="1:19">
      <c r="A68" s="132" t="s">
        <v>271</v>
      </c>
      <c r="B68" s="114">
        <f t="shared" si="3"/>
        <v>0</v>
      </c>
      <c r="C68" s="117"/>
      <c r="D68" s="117"/>
      <c r="E68" s="117"/>
      <c r="F68" s="117"/>
      <c r="G68" s="117"/>
      <c r="H68" s="128" t="s">
        <v>214</v>
      </c>
      <c r="K68" s="112"/>
    </row>
    <row r="69" spans="1:19">
      <c r="A69" s="132" t="s">
        <v>272</v>
      </c>
      <c r="B69" s="114">
        <f t="shared" si="3"/>
        <v>0</v>
      </c>
      <c r="C69" s="117"/>
      <c r="D69" s="117"/>
      <c r="E69" s="117"/>
      <c r="F69" s="117"/>
      <c r="G69" s="117"/>
      <c r="H69" s="128" t="s">
        <v>214</v>
      </c>
      <c r="K69" s="112"/>
    </row>
    <row r="70" spans="1:19">
      <c r="A70" s="132" t="s">
        <v>273</v>
      </c>
      <c r="B70" s="114">
        <f t="shared" si="3"/>
        <v>0</v>
      </c>
      <c r="C70" s="117"/>
      <c r="D70" s="117"/>
      <c r="E70" s="117"/>
      <c r="F70" s="117"/>
      <c r="G70" s="117"/>
      <c r="H70" s="128" t="s">
        <v>214</v>
      </c>
      <c r="K70" s="112"/>
    </row>
    <row r="71" spans="1:19">
      <c r="A71" s="132" t="s">
        <v>263</v>
      </c>
      <c r="B71" s="114">
        <f t="shared" si="3"/>
        <v>0</v>
      </c>
      <c r="C71" s="117"/>
      <c r="D71" s="117"/>
      <c r="E71" s="117"/>
      <c r="F71" s="117"/>
      <c r="G71" s="117"/>
      <c r="H71" s="128" t="s">
        <v>214</v>
      </c>
      <c r="K71" s="112"/>
    </row>
    <row r="72" spans="1:19">
      <c r="A72" s="130" t="s">
        <v>274</v>
      </c>
      <c r="B72" s="131"/>
      <c r="C72" s="131"/>
      <c r="D72" s="131"/>
      <c r="E72" s="131"/>
      <c r="F72" s="131"/>
      <c r="G72" s="131"/>
      <c r="K72" s="112"/>
    </row>
    <row r="73" spans="1:19">
      <c r="A73" s="132" t="s">
        <v>275</v>
      </c>
      <c r="B73" s="114">
        <f>SUM(C73:G73)</f>
        <v>0</v>
      </c>
      <c r="C73" s="117"/>
      <c r="D73" s="117"/>
      <c r="E73" s="117"/>
      <c r="F73" s="117"/>
      <c r="G73" s="117"/>
      <c r="H73" s="133" t="s">
        <v>220</v>
      </c>
      <c r="K73" s="112"/>
    </row>
    <row r="74" spans="1:19">
      <c r="A74" s="132" t="s">
        <v>276</v>
      </c>
      <c r="B74" s="114">
        <f>SUM(C74:G74)</f>
        <v>0</v>
      </c>
      <c r="C74" s="117"/>
      <c r="D74" s="117"/>
      <c r="E74" s="117"/>
      <c r="F74" s="117"/>
      <c r="G74" s="117"/>
      <c r="H74" s="133" t="s">
        <v>220</v>
      </c>
      <c r="K74" s="112"/>
    </row>
    <row r="75" spans="1:19">
      <c r="A75" s="132" t="s">
        <v>277</v>
      </c>
      <c r="B75" s="114">
        <f>SUM(C75:G75)</f>
        <v>0</v>
      </c>
      <c r="C75" s="117"/>
      <c r="D75" s="117"/>
      <c r="E75" s="117"/>
      <c r="F75" s="117"/>
      <c r="G75" s="117"/>
      <c r="H75" s="133" t="s">
        <v>220</v>
      </c>
      <c r="K75" s="112"/>
    </row>
    <row r="76" spans="1:19">
      <c r="A76" s="132" t="s">
        <v>278</v>
      </c>
      <c r="B76" s="114">
        <f>SUM(C76:G76)</f>
        <v>0</v>
      </c>
      <c r="C76" s="117"/>
      <c r="D76" s="117"/>
      <c r="E76" s="117"/>
      <c r="F76" s="117"/>
      <c r="G76" s="117"/>
      <c r="H76" s="133" t="s">
        <v>220</v>
      </c>
      <c r="K76" s="112"/>
    </row>
    <row r="77" spans="1:19">
      <c r="A77" s="134" t="s">
        <v>279</v>
      </c>
      <c r="B77" s="135">
        <f t="shared" ref="B77:G77" si="4">SUM(B7:B76)</f>
        <v>0</v>
      </c>
      <c r="C77" s="135">
        <f t="shared" si="4"/>
        <v>0</v>
      </c>
      <c r="D77" s="135">
        <f t="shared" si="4"/>
        <v>0</v>
      </c>
      <c r="E77" s="135">
        <f t="shared" si="4"/>
        <v>0</v>
      </c>
      <c r="F77" s="135">
        <f>SUM(F7:F76)</f>
        <v>0</v>
      </c>
      <c r="G77" s="135">
        <f t="shared" si="4"/>
        <v>0</v>
      </c>
      <c r="K77" s="112"/>
    </row>
    <row r="78" spans="1:19">
      <c r="A78" s="111"/>
      <c r="L78" s="112"/>
    </row>
    <row r="79" spans="1:19">
      <c r="A79" s="111"/>
      <c r="L79" s="112"/>
      <c r="Q79" s="136" t="s">
        <v>280</v>
      </c>
    </row>
    <row r="80" spans="1:19" ht="30">
      <c r="A80" s="137" t="s">
        <v>281</v>
      </c>
      <c r="B80" s="138"/>
      <c r="L80" s="112"/>
      <c r="Q80" t="s">
        <v>282</v>
      </c>
      <c r="S80" s="139" t="e">
        <f>F77/B80</f>
        <v>#DIV/0!</v>
      </c>
    </row>
    <row r="81" spans="1:12">
      <c r="A81" s="111"/>
      <c r="L81" s="112"/>
    </row>
    <row r="82" spans="1:12">
      <c r="A82" s="111"/>
      <c r="L82" s="112"/>
    </row>
    <row r="83" spans="1:12">
      <c r="A83" s="140" t="s">
        <v>283</v>
      </c>
      <c r="L83" s="112"/>
    </row>
    <row r="84" spans="1:12">
      <c r="A84" s="111" t="s">
        <v>210</v>
      </c>
      <c r="B84" s="417"/>
      <c r="C84" s="417"/>
      <c r="L84" s="112"/>
    </row>
    <row r="85" spans="1:12">
      <c r="A85" s="111" t="s">
        <v>284</v>
      </c>
      <c r="B85" s="417"/>
      <c r="C85" s="417"/>
      <c r="L85" s="112"/>
    </row>
    <row r="86" spans="1:12">
      <c r="A86" s="111" t="s">
        <v>285</v>
      </c>
      <c r="B86" s="417"/>
      <c r="C86" s="417"/>
      <c r="L86" s="112"/>
    </row>
    <row r="87" spans="1:12">
      <c r="A87" s="111" t="s">
        <v>286</v>
      </c>
      <c r="B87" s="417"/>
      <c r="C87" s="417"/>
      <c r="L87" s="112"/>
    </row>
    <row r="88" spans="1:12">
      <c r="A88" s="111"/>
      <c r="L88" s="112"/>
    </row>
    <row r="89" spans="1:12">
      <c r="A89" s="140" t="s">
        <v>287</v>
      </c>
      <c r="L89" s="112"/>
    </row>
    <row r="90" spans="1:12">
      <c r="A90" s="111" t="s">
        <v>210</v>
      </c>
      <c r="B90" s="417"/>
      <c r="C90" s="417"/>
      <c r="L90" s="112"/>
    </row>
    <row r="91" spans="1:12">
      <c r="A91" s="111" t="s">
        <v>284</v>
      </c>
      <c r="B91" s="417"/>
      <c r="C91" s="417"/>
      <c r="L91" s="112"/>
    </row>
    <row r="92" spans="1:12">
      <c r="A92" s="111" t="s">
        <v>285</v>
      </c>
      <c r="B92" s="417"/>
      <c r="C92" s="417"/>
      <c r="L92" s="112"/>
    </row>
    <row r="93" spans="1:12">
      <c r="A93" s="111" t="s">
        <v>286</v>
      </c>
      <c r="B93" s="417"/>
      <c r="C93" s="417"/>
      <c r="L93" s="112"/>
    </row>
    <row r="94" spans="1:12">
      <c r="A94" s="111"/>
      <c r="L94" s="112"/>
    </row>
    <row r="95" spans="1:12">
      <c r="A95" s="140" t="s">
        <v>288</v>
      </c>
      <c r="L95" s="112"/>
    </row>
    <row r="96" spans="1:12">
      <c r="A96" s="111" t="s">
        <v>289</v>
      </c>
      <c r="B96" s="417"/>
      <c r="C96" s="417"/>
      <c r="L96" s="112"/>
    </row>
    <row r="97" spans="1:12">
      <c r="A97" s="111" t="s">
        <v>290</v>
      </c>
      <c r="B97" s="417"/>
      <c r="C97" s="417"/>
      <c r="L97" s="112"/>
    </row>
    <row r="98" spans="1:12">
      <c r="A98" s="111" t="s">
        <v>291</v>
      </c>
      <c r="B98" s="417"/>
      <c r="C98" s="417"/>
      <c r="L98" s="112"/>
    </row>
    <row r="99" spans="1:12">
      <c r="A99" s="111" t="s">
        <v>292</v>
      </c>
      <c r="B99" s="417"/>
      <c r="C99" s="417"/>
      <c r="L99" s="112"/>
    </row>
    <row r="100" spans="1:12">
      <c r="A100" s="111" t="s">
        <v>293</v>
      </c>
      <c r="B100" s="417"/>
      <c r="C100" s="417"/>
      <c r="L100" s="112"/>
    </row>
    <row r="101" spans="1:12">
      <c r="A101" s="111" t="s">
        <v>286</v>
      </c>
      <c r="B101" s="417"/>
      <c r="C101" s="417"/>
      <c r="L101" s="112"/>
    </row>
    <row r="102" spans="1:12">
      <c r="A102" s="111"/>
      <c r="L102" s="112"/>
    </row>
    <row r="103" spans="1:12">
      <c r="A103" s="140" t="s">
        <v>294</v>
      </c>
      <c r="L103" s="112"/>
    </row>
    <row r="104" spans="1:12">
      <c r="A104" s="111" t="s">
        <v>289</v>
      </c>
      <c r="B104" s="417"/>
      <c r="C104" s="417"/>
      <c r="L104" s="112"/>
    </row>
    <row r="105" spans="1:12">
      <c r="A105" s="111" t="s">
        <v>295</v>
      </c>
      <c r="B105" s="417"/>
      <c r="C105" s="417"/>
      <c r="L105" s="112"/>
    </row>
    <row r="106" spans="1:12">
      <c r="A106" s="111" t="s">
        <v>296</v>
      </c>
      <c r="B106" s="417"/>
      <c r="C106" s="417"/>
      <c r="L106" s="112"/>
    </row>
    <row r="107" spans="1:12">
      <c r="A107" s="111" t="s">
        <v>297</v>
      </c>
      <c r="B107" s="417"/>
      <c r="C107" s="417"/>
      <c r="L107" s="112"/>
    </row>
    <row r="108" spans="1:12">
      <c r="A108" s="111" t="s">
        <v>298</v>
      </c>
      <c r="B108" s="417"/>
      <c r="C108" s="417"/>
      <c r="L108" s="112"/>
    </row>
    <row r="109" spans="1:12">
      <c r="A109" s="111"/>
      <c r="L109" s="112"/>
    </row>
    <row r="110" spans="1:12" ht="15.75" thickBot="1">
      <c r="A110" s="141"/>
      <c r="B110" s="142"/>
      <c r="C110" s="142"/>
      <c r="D110" s="142"/>
      <c r="E110" s="142"/>
      <c r="F110" s="142"/>
      <c r="G110" s="142"/>
      <c r="H110" s="142"/>
      <c r="I110" s="142"/>
      <c r="J110" s="142"/>
      <c r="K110" s="142"/>
      <c r="L110" s="143"/>
    </row>
    <row r="111" spans="1:12" hidden="1">
      <c r="B111" s="144" t="s">
        <v>299</v>
      </c>
      <c r="C111" s="145"/>
      <c r="D111" s="145"/>
      <c r="E111" s="145"/>
      <c r="F111" s="145"/>
      <c r="G111" s="145"/>
      <c r="H111" s="145"/>
      <c r="I111" s="146"/>
      <c r="J111" s="146"/>
      <c r="K111" s="147"/>
    </row>
    <row r="112" spans="1:12" hidden="1">
      <c r="B112" s="148"/>
      <c r="C112" s="145"/>
      <c r="D112" s="145"/>
      <c r="E112" s="145"/>
      <c r="F112" s="145"/>
      <c r="G112" s="145"/>
      <c r="H112" s="145"/>
      <c r="I112" s="146"/>
      <c r="J112" s="146"/>
      <c r="K112" s="147"/>
    </row>
    <row r="113" spans="2:12" hidden="1">
      <c r="B113" s="144" t="s">
        <v>300</v>
      </c>
      <c r="C113" s="149" t="s">
        <v>18</v>
      </c>
      <c r="D113" s="149" t="s">
        <v>127</v>
      </c>
      <c r="E113" s="149" t="s">
        <v>301</v>
      </c>
      <c r="F113" s="149" t="s">
        <v>302</v>
      </c>
      <c r="G113" s="149"/>
      <c r="H113" s="149" t="s">
        <v>303</v>
      </c>
      <c r="I113" s="146"/>
      <c r="J113" s="146"/>
      <c r="K113" s="147"/>
    </row>
    <row r="114" spans="2:12" hidden="1">
      <c r="B114" s="150" t="s">
        <v>304</v>
      </c>
      <c r="C114" s="151"/>
      <c r="D114" s="151" t="e">
        <f>C114/$B$16</f>
        <v>#DIV/0!</v>
      </c>
      <c r="E114" s="151"/>
      <c r="F114" s="151"/>
      <c r="G114" s="151"/>
      <c r="H114" s="152" t="s">
        <v>305</v>
      </c>
      <c r="I114" s="146"/>
      <c r="J114" s="146"/>
      <c r="K114" s="147"/>
    </row>
    <row r="115" spans="2:12" hidden="1">
      <c r="B115" s="151" t="s">
        <v>212</v>
      </c>
      <c r="C115" s="151"/>
      <c r="D115" s="151" t="e">
        <f t="shared" ref="D115:D122" si="5">C115/$B$16</f>
        <v>#DIV/0!</v>
      </c>
      <c r="E115" s="151"/>
      <c r="F115" s="151"/>
      <c r="G115" s="151"/>
      <c r="H115" s="152" t="s">
        <v>306</v>
      </c>
      <c r="I115" s="146"/>
      <c r="J115" s="146"/>
      <c r="K115" s="147"/>
      <c r="L115" t="s">
        <v>307</v>
      </c>
    </row>
    <row r="116" spans="2:12" hidden="1">
      <c r="B116" s="151" t="s">
        <v>308</v>
      </c>
      <c r="C116" s="151"/>
      <c r="D116" s="151" t="e">
        <f t="shared" si="5"/>
        <v>#DIV/0!</v>
      </c>
      <c r="E116" s="151"/>
      <c r="F116" s="151"/>
      <c r="G116" s="151"/>
      <c r="H116" s="152" t="s">
        <v>309</v>
      </c>
      <c r="I116" s="146"/>
      <c r="J116" s="146"/>
      <c r="K116" s="147"/>
    </row>
    <row r="117" spans="2:12" hidden="1">
      <c r="B117" s="151" t="s">
        <v>310</v>
      </c>
      <c r="C117" s="151"/>
      <c r="D117" s="151" t="e">
        <f t="shared" si="5"/>
        <v>#DIV/0!</v>
      </c>
      <c r="E117" s="151"/>
      <c r="F117" s="151"/>
      <c r="G117" s="151"/>
      <c r="H117" s="152" t="s">
        <v>311</v>
      </c>
      <c r="I117" s="146"/>
      <c r="J117" s="146"/>
      <c r="K117" s="147"/>
    </row>
    <row r="118" spans="2:12" ht="30" hidden="1">
      <c r="B118" s="151" t="s">
        <v>312</v>
      </c>
      <c r="C118" s="151"/>
      <c r="D118" s="151" t="e">
        <f t="shared" si="5"/>
        <v>#DIV/0!</v>
      </c>
      <c r="E118" s="151"/>
      <c r="F118" s="151"/>
      <c r="G118" s="151"/>
      <c r="H118" s="152" t="s">
        <v>313</v>
      </c>
      <c r="I118" s="146"/>
      <c r="J118" s="146"/>
      <c r="K118" s="147"/>
    </row>
    <row r="119" spans="2:12" hidden="1">
      <c r="B119" s="151" t="s">
        <v>314</v>
      </c>
      <c r="C119" s="151"/>
      <c r="D119" s="151" t="e">
        <f t="shared" si="5"/>
        <v>#DIV/0!</v>
      </c>
      <c r="E119" s="151"/>
      <c r="F119" s="151"/>
      <c r="G119" s="151"/>
      <c r="H119" s="152"/>
      <c r="I119" s="146"/>
      <c r="J119" s="146"/>
      <c r="K119" s="147"/>
    </row>
    <row r="120" spans="2:12" hidden="1">
      <c r="B120" s="151" t="s">
        <v>315</v>
      </c>
      <c r="C120" s="151"/>
      <c r="D120" s="151" t="e">
        <f t="shared" si="5"/>
        <v>#DIV/0!</v>
      </c>
      <c r="E120" s="151"/>
      <c r="F120" s="151"/>
      <c r="G120" s="151"/>
      <c r="H120" s="152"/>
      <c r="I120" s="146"/>
      <c r="J120" s="146"/>
      <c r="K120" s="147"/>
    </row>
    <row r="121" spans="2:12" ht="30" hidden="1">
      <c r="B121" s="151" t="s">
        <v>220</v>
      </c>
      <c r="C121" s="151"/>
      <c r="D121" s="151" t="e">
        <f t="shared" si="5"/>
        <v>#DIV/0!</v>
      </c>
      <c r="E121" s="151"/>
      <c r="F121" s="151"/>
      <c r="G121" s="151"/>
      <c r="H121" s="152" t="s">
        <v>316</v>
      </c>
      <c r="I121" s="146"/>
      <c r="J121" s="146"/>
      <c r="K121" s="147"/>
    </row>
    <row r="122" spans="2:12" ht="45" hidden="1">
      <c r="B122" s="151" t="s">
        <v>218</v>
      </c>
      <c r="C122" s="151"/>
      <c r="D122" s="151" t="e">
        <f t="shared" si="5"/>
        <v>#DIV/0!</v>
      </c>
      <c r="E122" s="151"/>
      <c r="F122" s="151"/>
      <c r="G122" s="151"/>
      <c r="H122" s="152" t="s">
        <v>317</v>
      </c>
      <c r="I122" s="146"/>
      <c r="J122" s="146"/>
      <c r="K122" s="147"/>
    </row>
    <row r="123" spans="2:12" hidden="1">
      <c r="B123" s="148" t="s">
        <v>318</v>
      </c>
      <c r="C123" s="145">
        <f>SUM(C114:C122)</f>
        <v>0</v>
      </c>
      <c r="D123" s="145"/>
      <c r="E123" s="145"/>
      <c r="F123" s="145"/>
      <c r="G123" s="145"/>
      <c r="H123" s="145"/>
      <c r="I123" s="146"/>
      <c r="J123" s="146"/>
      <c r="K123" s="147"/>
    </row>
    <row r="124" spans="2:12" hidden="1">
      <c r="B124" s="153"/>
      <c r="C124" s="146"/>
      <c r="D124" s="146"/>
      <c r="E124" s="146"/>
      <c r="F124" s="146"/>
      <c r="G124" s="146"/>
      <c r="H124" s="146"/>
      <c r="I124" s="146"/>
      <c r="J124" s="146"/>
      <c r="K124" s="147"/>
    </row>
    <row r="125" spans="2:12" ht="15.75" hidden="1" thickBot="1">
      <c r="B125" s="154"/>
      <c r="C125" s="155"/>
      <c r="D125" s="155"/>
      <c r="E125" s="155"/>
      <c r="F125" s="155"/>
      <c r="G125" s="155"/>
      <c r="H125" s="155"/>
      <c r="I125" s="155"/>
      <c r="J125" s="155"/>
      <c r="K125" s="156"/>
    </row>
  </sheetData>
  <sheetProtection algorithmName="SHA-512" hashValue="XUpNLJ7McO0lb+W+g/LkGBOR3yedj9zjvSzrF6RvN9FQ7lZcJ88cWZFhB8FJ0x558jz9RR120wfjjSmTFPt2/A==" saltValue="aOOj98uM1m1Y/niJAzmoNg==" spinCount="100000" sheet="1" objects="1" scenarios="1"/>
  <mergeCells count="29">
    <mergeCell ref="B1:L1"/>
    <mergeCell ref="A3:H3"/>
    <mergeCell ref="A4:H4"/>
    <mergeCell ref="A5:A6"/>
    <mergeCell ref="B5:B6"/>
    <mergeCell ref="F5:F6"/>
    <mergeCell ref="C5:C6"/>
    <mergeCell ref="D5:D6"/>
    <mergeCell ref="E5:E6"/>
    <mergeCell ref="G5:G6"/>
    <mergeCell ref="B99:C99"/>
    <mergeCell ref="B84:C84"/>
    <mergeCell ref="B85:C85"/>
    <mergeCell ref="B86:C86"/>
    <mergeCell ref="B87:C87"/>
    <mergeCell ref="B90:C90"/>
    <mergeCell ref="B91:C91"/>
    <mergeCell ref="B92:C92"/>
    <mergeCell ref="B93:C93"/>
    <mergeCell ref="B96:C96"/>
    <mergeCell ref="B97:C97"/>
    <mergeCell ref="B98:C98"/>
    <mergeCell ref="B108:C108"/>
    <mergeCell ref="B100:C100"/>
    <mergeCell ref="B101:C101"/>
    <mergeCell ref="B104:C104"/>
    <mergeCell ref="B105:C105"/>
    <mergeCell ref="B106:C106"/>
    <mergeCell ref="B107:C107"/>
  </mergeCells>
  <pageMargins left="0.7" right="0.7" top="0.75" bottom="0.75" header="0.3" footer="0.3"/>
  <pageSetup scale="50" orientation="portrait" r:id="rId1"/>
  <rowBreaks count="1" manualBreakCount="1">
    <brk id="77" max="10"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29"/>
  <sheetViews>
    <sheetView showGridLines="0" showRowColHeaders="0" zoomScale="85" zoomScaleNormal="85" workbookViewId="0">
      <selection activeCell="B5" sqref="B5:H10"/>
    </sheetView>
  </sheetViews>
  <sheetFormatPr defaultColWidth="0" defaultRowHeight="15" zeroHeight="1"/>
  <cols>
    <col min="1" max="1" width="4.7109375" customWidth="1"/>
    <col min="2" max="2" width="9.140625" customWidth="1"/>
    <col min="3" max="3" width="11.7109375" customWidth="1"/>
    <col min="4" max="4" width="5.7109375" customWidth="1"/>
    <col min="5" max="5" width="27.28515625" customWidth="1"/>
    <col min="6" max="6" width="9.140625" customWidth="1"/>
    <col min="7" max="7" width="11.85546875" customWidth="1"/>
    <col min="8" max="9" width="9.140625" customWidth="1"/>
    <col min="10" max="16384" width="9.140625" hidden="1"/>
  </cols>
  <sheetData>
    <row r="1" spans="1:9" ht="15.75">
      <c r="A1" s="28"/>
      <c r="B1" s="438" t="s">
        <v>137</v>
      </c>
      <c r="C1" s="438"/>
      <c r="D1" s="438"/>
      <c r="E1" s="36"/>
      <c r="F1" s="36"/>
      <c r="G1" s="36"/>
    </row>
    <row r="2" spans="1:9" ht="30">
      <c r="A2" s="28"/>
      <c r="E2" s="36"/>
      <c r="F2" s="36"/>
      <c r="G2" s="38" t="s">
        <v>152</v>
      </c>
    </row>
    <row r="3" spans="1:9" ht="42.6" customHeight="1">
      <c r="A3" s="42">
        <v>1</v>
      </c>
      <c r="B3" s="440" t="s">
        <v>139</v>
      </c>
      <c r="C3" s="440"/>
      <c r="D3" s="440"/>
      <c r="E3" s="440"/>
      <c r="F3" s="36"/>
      <c r="G3" s="439"/>
      <c r="H3" s="439"/>
    </row>
    <row r="4" spans="1:9" ht="41.45" customHeight="1">
      <c r="A4" s="28"/>
      <c r="B4" s="440" t="s">
        <v>140</v>
      </c>
      <c r="C4" s="440"/>
      <c r="D4" s="440"/>
      <c r="E4" s="440"/>
      <c r="F4" s="36"/>
      <c r="G4" s="36"/>
    </row>
    <row r="5" spans="1:9">
      <c r="A5" s="28"/>
      <c r="B5" s="437"/>
      <c r="C5" s="437"/>
      <c r="D5" s="437"/>
      <c r="E5" s="437"/>
      <c r="F5" s="437"/>
      <c r="G5" s="437"/>
      <c r="H5" s="437"/>
      <c r="I5" s="64" t="s">
        <v>142</v>
      </c>
    </row>
    <row r="6" spans="1:9">
      <c r="A6" s="28"/>
      <c r="B6" s="437"/>
      <c r="C6" s="437"/>
      <c r="D6" s="437"/>
      <c r="E6" s="437"/>
      <c r="F6" s="437"/>
      <c r="G6" s="437"/>
      <c r="H6" s="437"/>
      <c r="I6" s="64" t="s">
        <v>143</v>
      </c>
    </row>
    <row r="7" spans="1:9">
      <c r="A7" s="28"/>
      <c r="B7" s="437"/>
      <c r="C7" s="437"/>
      <c r="D7" s="437"/>
      <c r="E7" s="437"/>
      <c r="F7" s="437"/>
      <c r="G7" s="437"/>
      <c r="H7" s="437"/>
    </row>
    <row r="8" spans="1:9">
      <c r="A8" s="28"/>
      <c r="B8" s="437"/>
      <c r="C8" s="437"/>
      <c r="D8" s="437"/>
      <c r="E8" s="437"/>
      <c r="F8" s="437"/>
      <c r="G8" s="437"/>
      <c r="H8" s="437"/>
    </row>
    <row r="9" spans="1:9">
      <c r="A9" s="28"/>
      <c r="B9" s="437"/>
      <c r="C9" s="437"/>
      <c r="D9" s="437"/>
      <c r="E9" s="437"/>
      <c r="F9" s="437"/>
      <c r="G9" s="437"/>
      <c r="H9" s="437"/>
    </row>
    <row r="10" spans="1:9" ht="46.15" customHeight="1">
      <c r="A10" s="28"/>
      <c r="B10" s="437"/>
      <c r="C10" s="437"/>
      <c r="D10" s="437"/>
      <c r="E10" s="437"/>
      <c r="F10" s="437"/>
      <c r="G10" s="437"/>
      <c r="H10" s="437"/>
    </row>
    <row r="11" spans="1:9" ht="42" customHeight="1">
      <c r="A11" s="28"/>
      <c r="B11" s="36"/>
      <c r="C11" s="36"/>
      <c r="D11" s="36"/>
      <c r="E11" s="36"/>
      <c r="F11" s="36"/>
      <c r="G11" s="38" t="s">
        <v>152</v>
      </c>
    </row>
    <row r="12" spans="1:9" ht="32.450000000000003" customHeight="1">
      <c r="A12" s="58">
        <v>2</v>
      </c>
      <c r="B12" s="436" t="s">
        <v>138</v>
      </c>
      <c r="C12" s="436"/>
      <c r="D12" s="436"/>
      <c r="E12" s="436"/>
      <c r="F12" s="28"/>
      <c r="G12" s="439"/>
      <c r="H12" s="439"/>
    </row>
    <row r="13" spans="1:9" ht="53.45" customHeight="1">
      <c r="A13" s="28"/>
      <c r="B13" s="436" t="s">
        <v>141</v>
      </c>
      <c r="C13" s="436"/>
      <c r="D13" s="436"/>
      <c r="E13" s="436"/>
      <c r="F13" s="28"/>
      <c r="G13" s="36"/>
    </row>
    <row r="14" spans="1:9">
      <c r="A14" s="28"/>
      <c r="B14" s="437"/>
      <c r="C14" s="437"/>
      <c r="D14" s="437"/>
      <c r="E14" s="437"/>
      <c r="F14" s="437"/>
      <c r="G14" s="437"/>
      <c r="H14" s="437"/>
    </row>
    <row r="15" spans="1:9">
      <c r="A15" s="28"/>
      <c r="B15" s="437"/>
      <c r="C15" s="437"/>
      <c r="D15" s="437"/>
      <c r="E15" s="437"/>
      <c r="F15" s="437"/>
      <c r="G15" s="437"/>
      <c r="H15" s="437"/>
    </row>
    <row r="16" spans="1:9">
      <c r="A16" s="28"/>
      <c r="B16" s="437"/>
      <c r="C16" s="437"/>
      <c r="D16" s="437"/>
      <c r="E16" s="437"/>
      <c r="F16" s="437"/>
      <c r="G16" s="437"/>
      <c r="H16" s="437"/>
    </row>
    <row r="17" spans="1:8">
      <c r="A17" s="28"/>
      <c r="B17" s="437"/>
      <c r="C17" s="437"/>
      <c r="D17" s="437"/>
      <c r="E17" s="437"/>
      <c r="F17" s="437"/>
      <c r="G17" s="437"/>
      <c r="H17" s="437"/>
    </row>
    <row r="18" spans="1:8">
      <c r="A18" s="28"/>
      <c r="B18" s="437"/>
      <c r="C18" s="437"/>
      <c r="D18" s="437"/>
      <c r="E18" s="437"/>
      <c r="F18" s="437"/>
      <c r="G18" s="437"/>
      <c r="H18" s="437"/>
    </row>
    <row r="19" spans="1:8" ht="60" customHeight="1">
      <c r="A19" s="28"/>
      <c r="B19" s="437"/>
      <c r="C19" s="437"/>
      <c r="D19" s="437"/>
      <c r="E19" s="437"/>
      <c r="F19" s="437"/>
      <c r="G19" s="437"/>
      <c r="H19" s="437"/>
    </row>
    <row r="20" spans="1:8">
      <c r="A20" s="28"/>
      <c r="B20" s="28"/>
      <c r="C20" s="28"/>
      <c r="D20" s="28"/>
      <c r="E20" s="28"/>
      <c r="F20" s="28"/>
      <c r="G20" s="41"/>
    </row>
    <row r="21" spans="1:8">
      <c r="A21" s="28"/>
      <c r="B21" s="436" t="s">
        <v>149</v>
      </c>
      <c r="C21" s="436"/>
      <c r="D21" s="436"/>
      <c r="E21" s="436"/>
      <c r="F21" s="28"/>
      <c r="G21" s="41"/>
    </row>
    <row r="22" spans="1:8">
      <c r="A22" s="28"/>
      <c r="B22" s="437"/>
      <c r="C22" s="437"/>
      <c r="D22" s="437"/>
      <c r="E22" s="437"/>
      <c r="F22" s="437"/>
      <c r="G22" s="437"/>
      <c r="H22" s="437"/>
    </row>
    <row r="23" spans="1:8">
      <c r="A23" s="28"/>
      <c r="B23" s="437"/>
      <c r="C23" s="437"/>
      <c r="D23" s="437"/>
      <c r="E23" s="437"/>
      <c r="F23" s="437"/>
      <c r="G23" s="437"/>
      <c r="H23" s="437"/>
    </row>
    <row r="24" spans="1:8">
      <c r="A24" s="28"/>
      <c r="B24" s="437"/>
      <c r="C24" s="437"/>
      <c r="D24" s="437"/>
      <c r="E24" s="437"/>
      <c r="F24" s="437"/>
      <c r="G24" s="437"/>
      <c r="H24" s="437"/>
    </row>
    <row r="25" spans="1:8">
      <c r="A25" s="28"/>
      <c r="B25" s="437"/>
      <c r="C25" s="437"/>
      <c r="D25" s="437"/>
      <c r="E25" s="437"/>
      <c r="F25" s="437"/>
      <c r="G25" s="437"/>
      <c r="H25" s="437"/>
    </row>
    <row r="26" spans="1:8">
      <c r="A26" s="28"/>
      <c r="B26" s="437"/>
      <c r="C26" s="437"/>
      <c r="D26" s="437"/>
      <c r="E26" s="437"/>
      <c r="F26" s="437"/>
      <c r="G26" s="437"/>
      <c r="H26" s="437"/>
    </row>
    <row r="27" spans="1:8" ht="60" customHeight="1">
      <c r="A27" s="28"/>
      <c r="B27" s="437"/>
      <c r="C27" s="437"/>
      <c r="D27" s="437"/>
      <c r="E27" s="437"/>
      <c r="F27" s="437"/>
      <c r="G27" s="437"/>
      <c r="H27" s="437"/>
    </row>
    <row r="28" spans="1:8"/>
    <row r="29" spans="1:8"/>
  </sheetData>
  <sheetProtection algorithmName="SHA-512" hashValue="+C2wuHKnWPmxPZ9e2uEMK0Hjh1d2gyMzZOoivpqOmeFOnYGOxvLH1tuAfmEUeWPiYTq3Y8Nj/K1KFI6MmvFAjA==" saltValue="XrzNhpHUVDq9KBSXmnGfzg==" spinCount="100000" sheet="1" objects="1" scenarios="1" selectLockedCells="1"/>
  <mergeCells count="11">
    <mergeCell ref="B21:E21"/>
    <mergeCell ref="B5:H10"/>
    <mergeCell ref="B14:H19"/>
    <mergeCell ref="B22:H27"/>
    <mergeCell ref="B1:D1"/>
    <mergeCell ref="G3:H3"/>
    <mergeCell ref="G12:H12"/>
    <mergeCell ref="B13:E13"/>
    <mergeCell ref="B12:E12"/>
    <mergeCell ref="B3:E3"/>
    <mergeCell ref="B4:E4"/>
  </mergeCells>
  <dataValidations count="1">
    <dataValidation type="list" allowBlank="1" showInputMessage="1" showErrorMessage="1" sqref="G12 G3" xr:uid="{00000000-0002-0000-0500-000000000000}">
      <formula1>$I$5:$I$6</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B897DB2-D43D-4C64-97FB-7DC61432F071}">
            <xm:f>NOT(ISERROR(SEARCH($I$5,G3)))</xm:f>
            <xm:f>$I$5</xm:f>
            <x14:dxf>
              <fill>
                <patternFill>
                  <bgColor rgb="FF00B050"/>
                </patternFill>
              </fill>
            </x14:dxf>
          </x14:cfRule>
          <x14:cfRule type="containsText" priority="4" operator="containsText" id="{9BFA735C-B5B8-4FBE-BDB9-25F9ECD7907D}">
            <xm:f>NOT(ISERROR(SEARCH($I$6,G3)))</xm:f>
            <xm:f>$I$6</xm:f>
            <x14:dxf>
              <fill>
                <patternFill>
                  <bgColor rgb="FFFF0000"/>
                </patternFill>
              </fill>
            </x14:dxf>
          </x14:cfRule>
          <xm:sqref>G3</xm:sqref>
        </x14:conditionalFormatting>
        <x14:conditionalFormatting xmlns:xm="http://schemas.microsoft.com/office/excel/2006/main">
          <x14:cfRule type="containsText" priority="2" operator="containsText" id="{7CC035F7-60FD-43C4-A9CB-29A12180CB10}">
            <xm:f>NOT(ISERROR(SEARCH($I$5,G12)))</xm:f>
            <xm:f>$I$5</xm:f>
            <x14:dxf>
              <fill>
                <patternFill>
                  <bgColor rgb="FF00B050"/>
                </patternFill>
              </fill>
            </x14:dxf>
          </x14:cfRule>
          <x14:cfRule type="containsText" priority="3" operator="containsText" id="{B0F04741-DDD6-4113-99FF-C357D8B6C2E5}">
            <xm:f>NOT(ISERROR(SEARCH($I$6,G12)))</xm:f>
            <xm:f>$I$6</xm:f>
            <x14:dxf>
              <fill>
                <patternFill>
                  <bgColor rgb="FFFF0000"/>
                </patternFill>
              </fill>
            </x14:dxf>
          </x14:cfRule>
          <xm:sqref>G12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1" ma:contentTypeDescription="Create a new document." ma:contentTypeScope="" ma:versionID="fbc9f4c166adf19e36bde81fdcf2f203">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9b9b8fb5ed8bb00512c82c2db24a10e6"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29151-FA94-43B8-9FD7-B95EE11B3CEC}">
  <ds:schemaRefs>
    <ds:schemaRef ds:uri="http://schemas.microsoft.com/sharepoint/v3/contenttype/forms"/>
  </ds:schemaRefs>
</ds:datastoreItem>
</file>

<file path=customXml/itemProps2.xml><?xml version="1.0" encoding="utf-8"?>
<ds:datastoreItem xmlns:ds="http://schemas.openxmlformats.org/officeDocument/2006/customXml" ds:itemID="{D8C989A1-3AE1-4F2A-A456-703A574F2617}">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a0bac8b6-cc5b-4e54-a5bc-1e67476aa7bf"/>
    <ds:schemaRef ds:uri="ccca1bdb-2158-4fe3-bc61-09099838b97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4B6420C-0A41-4F73-B953-2204DEC8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 Sheet</vt:lpstr>
      <vt:lpstr>Checklist</vt:lpstr>
      <vt:lpstr>Instructions to Apply</vt:lpstr>
      <vt:lpstr>Instructions for Scoring</vt:lpstr>
      <vt:lpstr>Development Information</vt:lpstr>
      <vt:lpstr>MF Building Resilience Standard</vt:lpstr>
      <vt:lpstr>Sources</vt:lpstr>
      <vt:lpstr>Uses - Cost Allocation</vt:lpstr>
      <vt:lpstr>Developer Exerience</vt:lpstr>
      <vt:lpstr>Certification to COH </vt:lpstr>
      <vt:lpstr>Conflict of Interest Form </vt:lpstr>
      <vt:lpstr>Sheet1</vt:lpstr>
      <vt:lpstr>'Certification to COH '!Print_Area</vt:lpstr>
      <vt:lpstr>Checklist!Print_Area</vt:lpstr>
      <vt:lpstr>'Developer Exerience'!Print_Area</vt:lpstr>
      <vt:lpstr>'Development Information'!Print_Area</vt:lpstr>
      <vt:lpstr>'Uses - Cost Allocation'!Print_Area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Daniel - HCD</dc:creator>
  <cp:lastModifiedBy>Moore, Juanita - HCD</cp:lastModifiedBy>
  <cp:lastPrinted>2020-12-07T20:07:31Z</cp:lastPrinted>
  <dcterms:created xsi:type="dcterms:W3CDTF">2018-07-12T21:20:08Z</dcterms:created>
  <dcterms:modified xsi:type="dcterms:W3CDTF">2021-05-21T15:15:20Z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